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cell2-my.sharepoint.com/personal/kortega_icell_com_co1/Documents/TN COLOMBIA S.A.S/LEY 1116/ETAPA DE NEGOCIACION TN/PROYECCION EF/"/>
    </mc:Choice>
  </mc:AlternateContent>
  <xr:revisionPtr revIDLastSave="11" documentId="8_{CCEC05AA-5057-40EC-8F6E-50BF91A6650B}" xr6:coauthVersionLast="47" xr6:coauthVersionMax="47" xr10:uidLastSave="{A4A79D7D-1E97-4C6A-BEE0-D13BE4F5EBD5}"/>
  <bookViews>
    <workbookView xWindow="-98" yWindow="-98" windowWidth="19396" windowHeight="11596" firstSheet="9" activeTab="9" xr2:uid="{00000000-000D-0000-FFFF-FFFF00000000}"/>
  </bookViews>
  <sheets>
    <sheet name="Hoja3" sheetId="81" state="hidden" r:id="rId1"/>
    <sheet name="Hoja1" sheetId="84" state="hidden" r:id="rId2"/>
    <sheet name="INDICADORES SUPER " sheetId="105" state="hidden" r:id="rId3"/>
    <sheet name="1 CLASE A  LABORAL " sheetId="108" state="hidden" r:id="rId4"/>
    <sheet name="1 CLASE FISCAL " sheetId="112" state="hidden" r:id="rId5"/>
    <sheet name="5 CLASE C- QUIROGRAFARIOS" sheetId="113" state="hidden" r:id="rId6"/>
    <sheet name="4 CLASE E - PROVEEDORES " sheetId="115" state="hidden" r:id="rId7"/>
    <sheet name="CLASE D-  INTERNOS " sheetId="114" state="hidden" r:id="rId8"/>
    <sheet name="Clases de acreedores" sheetId="88" state="hidden" r:id="rId9"/>
    <sheet name="FLUJO TN NIIF " sheetId="128" r:id="rId10"/>
    <sheet name="Hoja2" sheetId="87" state="hidden" r:id="rId11"/>
    <sheet name="DIAN ERI " sheetId="91" state="hidden" r:id="rId12"/>
    <sheet name="CREDITOS  LEY 1116" sheetId="46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3" hidden="1">'1 CLASE A  LABORAL '!$A$4:$U$585</definedName>
    <definedName name="_xlnm._FilterDatabase" localSheetId="4" hidden="1">'1 CLASE FISCAL '!$A$3:$T$56</definedName>
    <definedName name="_xlnm._FilterDatabase" localSheetId="6" hidden="1">'4 CLASE E - PROVEEDORES '!$A$3:$U$266</definedName>
    <definedName name="_xlnm._FilterDatabase" localSheetId="5" hidden="1">'5 CLASE C- QUIROGRAFARIOS'!$A$3:$U$41</definedName>
    <definedName name="A">[1]Leaseback!#REF!</definedName>
    <definedName name="Avalúo">[2]Listas!$G$2:$G$3</definedName>
    <definedName name="BASE1">'[3]TABLA RESUMEN'!$A$4:$C$32</definedName>
    <definedName name="BIPIN">[4]Hoja1!$A$21:$A$23</definedName>
    <definedName name="CLASE2">[4]Hoja1!$A$7:$A$19</definedName>
    <definedName name="Clasif">[2]Listas!$A$2:$A$13</definedName>
    <definedName name="CONCEPTO">[5]BASE!#REF!</definedName>
    <definedName name="Consumo">[2]Listas!$K$2:$K$8</definedName>
    <definedName name="Depreciación">[2]Listas!$I$2:$I$6</definedName>
    <definedName name="Estado">[2]Listas!$E$7:$E$8</definedName>
    <definedName name="ExportarAExcel">#REF!</definedName>
    <definedName name="FORMA">[6]Lista!$A$2:$A$4</definedName>
    <definedName name="listas">'[7]Clasificación '!$AK$7:$AK$8</definedName>
    <definedName name="sdstipos_TipoAcuerdoAnteSupersociedades">[8]Lists!$L$3:$L$4</definedName>
    <definedName name="sdstipos_TipoCIIU">[8]Lists!$D$3:$D$497</definedName>
    <definedName name="sdstipos_TipoCiudadesYDepartamentos">[8]Lists!$J$3:$J$1134</definedName>
    <definedName name="sdstipos_TipoDeDocumento">[8]Lists!$R$3:$R$5</definedName>
    <definedName name="sdstipos_TipoDepartamentos">[8]Lists!$H$3:$H$35</definedName>
    <definedName name="sdstipos_TipoInicioProceso">[8]Lists!$N$3:$N$6</definedName>
    <definedName name="sdstipos_TipoPaises">[8]Lists!$P$3:$P$233</definedName>
    <definedName name="sdstipos_TipoPeriodoReportado">[8]Lists!$B$3:$B$5</definedName>
    <definedName name="sdstipos_TipoSiNo">[8]Lists!$P$3:$P$4</definedName>
    <definedName name="sdstipos_TipoSocietario">[8]Lists!$F$3:$F$10</definedName>
    <definedName name="sdstipos2017_TipoDeDocumentoAccionista">[8]Lists!$AB$3:$AB$7</definedName>
    <definedName name="tipo">[6]Lista!$C$2:$C$3</definedName>
    <definedName name="TIPO2">[4]Hoja1!$A$2:$A$4</definedName>
    <definedName name="xcf" localSheetId="9">#REF!</definedName>
    <definedName name="xc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105" l="1"/>
  <c r="D44" i="105"/>
  <c r="C44" i="105"/>
  <c r="E37" i="105"/>
  <c r="D37" i="105"/>
  <c r="C37" i="105"/>
  <c r="D16" i="105"/>
  <c r="D18" i="105" s="1"/>
  <c r="C16" i="105"/>
  <c r="C18" i="105" s="1"/>
  <c r="B16" i="105"/>
  <c r="B18" i="105" s="1"/>
  <c r="E45" i="105" l="1"/>
  <c r="D45" i="105"/>
  <c r="C45" i="105"/>
  <c r="H5" i="91" l="1"/>
  <c r="H6" i="91"/>
  <c r="B14" i="91" l="1"/>
  <c r="B15" i="91"/>
  <c r="B13" i="91"/>
  <c r="A15" i="91"/>
  <c r="F13" i="91"/>
  <c r="B9" i="91"/>
  <c r="D14" i="91" s="1"/>
  <c r="E14" i="91" s="1"/>
  <c r="B6" i="91"/>
  <c r="B10" i="91" s="1"/>
  <c r="F14" i="91" l="1"/>
  <c r="D15" i="91" s="1"/>
  <c r="E15" i="91" s="1"/>
  <c r="A16" i="91"/>
  <c r="B16" i="91" s="1"/>
  <c r="F15" i="91" l="1"/>
  <c r="D16" i="91" s="1"/>
  <c r="E16" i="91" s="1"/>
  <c r="A17" i="91"/>
  <c r="B17" i="91" s="1"/>
  <c r="F16" i="91" l="1"/>
  <c r="D17" i="91" s="1"/>
  <c r="E17" i="91" s="1"/>
  <c r="A18" i="91"/>
  <c r="B18" i="91" s="1"/>
  <c r="F17" i="91" l="1"/>
  <c r="D18" i="91" s="1"/>
  <c r="E18" i="91" s="1"/>
  <c r="A19" i="91"/>
  <c r="B19" i="91" s="1"/>
  <c r="F18" i="91" l="1"/>
  <c r="D19" i="91" s="1"/>
  <c r="E19" i="91" s="1"/>
  <c r="A20" i="91"/>
  <c r="B20" i="91" s="1"/>
  <c r="F19" i="91" l="1"/>
  <c r="D20" i="91" s="1"/>
  <c r="E20" i="91" s="1"/>
  <c r="A21" i="91"/>
  <c r="B21" i="91" s="1"/>
  <c r="F20" i="91" l="1"/>
  <c r="D21" i="91" s="1"/>
  <c r="E21" i="91" s="1"/>
  <c r="A22" i="91"/>
  <c r="B22" i="91" s="1"/>
  <c r="F21" i="91" l="1"/>
  <c r="D22" i="91" s="1"/>
  <c r="E22" i="91" s="1"/>
  <c r="A23" i="91"/>
  <c r="B23" i="91" s="1"/>
  <c r="F22" i="91" l="1"/>
  <c r="D23" i="91" s="1"/>
  <c r="E23" i="91" s="1"/>
  <c r="A24" i="91"/>
  <c r="B24" i="91" s="1"/>
  <c r="F23" i="91" l="1"/>
  <c r="A25" i="91"/>
  <c r="B25" i="91" s="1"/>
  <c r="D24" i="91" l="1"/>
  <c r="E24" i="91" s="1"/>
  <c r="A26" i="91"/>
  <c r="F24" i="91" l="1"/>
  <c r="A27" i="91"/>
  <c r="B26" i="91"/>
  <c r="D25" i="91" l="1"/>
  <c r="E25" i="91" s="1"/>
  <c r="B27" i="91"/>
  <c r="A28" i="91"/>
  <c r="F25" i="91" l="1"/>
  <c r="B28" i="91"/>
  <c r="A29" i="91"/>
  <c r="D26" i="91" l="1"/>
  <c r="E26" i="91"/>
  <c r="C26" i="91" s="1"/>
  <c r="F26" i="91" s="1"/>
  <c r="A30" i="91"/>
  <c r="B29" i="91"/>
  <c r="D27" i="91" l="1"/>
  <c r="E27" i="91"/>
  <c r="A31" i="91"/>
  <c r="B30" i="91"/>
  <c r="C27" i="91" l="1"/>
  <c r="F27" i="91" s="1"/>
  <c r="D28" i="91"/>
  <c r="E28" i="91"/>
  <c r="B31" i="91"/>
  <c r="A32" i="91"/>
  <c r="C28" i="91" l="1"/>
  <c r="F28" i="91" s="1"/>
  <c r="E29" i="91" s="1"/>
  <c r="B32" i="91"/>
  <c r="A33" i="91"/>
  <c r="D29" i="91" l="1"/>
  <c r="C29" i="91" s="1"/>
  <c r="F29" i="91" s="1"/>
  <c r="A34" i="91"/>
  <c r="B33" i="91"/>
  <c r="D30" i="91" l="1"/>
  <c r="E30" i="91"/>
  <c r="C30" i="91" s="1"/>
  <c r="F30" i="91" s="1"/>
  <c r="E31" i="91" s="1"/>
  <c r="B34" i="91"/>
  <c r="A35" i="91"/>
  <c r="D31" i="91" l="1"/>
  <c r="C31" i="91" s="1"/>
  <c r="F31" i="91" s="1"/>
  <c r="B35" i="91"/>
  <c r="A36" i="91"/>
  <c r="D32" i="91" l="1"/>
  <c r="E32" i="91"/>
  <c r="B36" i="91"/>
  <c r="A37" i="91"/>
  <c r="C32" i="91" l="1"/>
  <c r="F32" i="91" s="1"/>
  <c r="D33" i="91" s="1"/>
  <c r="E33" i="91"/>
  <c r="C33" i="91" s="1"/>
  <c r="F33" i="91" s="1"/>
  <c r="D34" i="91" s="1"/>
  <c r="B37" i="91"/>
  <c r="A38" i="91"/>
  <c r="E34" i="91" l="1"/>
  <c r="C34" i="91" s="1"/>
  <c r="F34" i="91" s="1"/>
  <c r="D35" i="91" s="1"/>
  <c r="B38" i="91"/>
  <c r="A39" i="91"/>
  <c r="E35" i="91" l="1"/>
  <c r="C35" i="91" s="1"/>
  <c r="F35" i="91" s="1"/>
  <c r="D36" i="91" s="1"/>
  <c r="B39" i="91"/>
  <c r="A40" i="91"/>
  <c r="E36" i="91" l="1"/>
  <c r="C36" i="91"/>
  <c r="F36" i="91" s="1"/>
  <c r="D37" i="91" s="1"/>
  <c r="B40" i="91"/>
  <c r="A41" i="91"/>
  <c r="E37" i="91" l="1"/>
  <c r="C37" i="91" s="1"/>
  <c r="F37" i="91" s="1"/>
  <c r="E38" i="91" s="1"/>
  <c r="C38" i="91" s="1"/>
  <c r="F38" i="91" s="1"/>
  <c r="B41" i="91"/>
  <c r="A42" i="91"/>
  <c r="D38" i="91" l="1"/>
  <c r="D39" i="91"/>
  <c r="E39" i="91"/>
  <c r="C39" i="91" s="1"/>
  <c r="F39" i="91" s="1"/>
  <c r="B42" i="91"/>
  <c r="A43" i="91"/>
  <c r="D40" i="91" l="1"/>
  <c r="E40" i="91"/>
  <c r="C40" i="91" s="1"/>
  <c r="F40" i="91" s="1"/>
  <c r="B43" i="91"/>
  <c r="A44" i="91"/>
  <c r="D41" i="91" l="1"/>
  <c r="E41" i="91"/>
  <c r="C41" i="91" s="1"/>
  <c r="F41" i="91" s="1"/>
  <c r="B44" i="91"/>
  <c r="A45" i="91"/>
  <c r="D42" i="91" l="1"/>
  <c r="E42" i="91"/>
  <c r="C42" i="91" s="1"/>
  <c r="F42" i="91" s="1"/>
  <c r="B45" i="91"/>
  <c r="A46" i="91"/>
  <c r="D43" i="91" l="1"/>
  <c r="E43" i="91"/>
  <c r="C43" i="91" s="1"/>
  <c r="F43" i="91" s="1"/>
  <c r="B46" i="91"/>
  <c r="A47" i="91"/>
  <c r="D44" i="91" l="1"/>
  <c r="E44" i="91"/>
  <c r="C44" i="91" s="1"/>
  <c r="F44" i="91" s="1"/>
  <c r="B47" i="91"/>
  <c r="A48" i="91"/>
  <c r="D45" i="91" l="1"/>
  <c r="E45" i="91"/>
  <c r="C45" i="91" s="1"/>
  <c r="F45" i="91" s="1"/>
  <c r="B48" i="91"/>
  <c r="A49" i="91"/>
  <c r="D46" i="91" l="1"/>
  <c r="E46" i="91"/>
  <c r="C46" i="91" s="1"/>
  <c r="F46" i="91" s="1"/>
  <c r="B49" i="91"/>
  <c r="A50" i="91"/>
  <c r="D47" i="91" l="1"/>
  <c r="E47" i="91"/>
  <c r="C47" i="91" s="1"/>
  <c r="F47" i="91" s="1"/>
  <c r="B50" i="91"/>
  <c r="A51" i="91"/>
  <c r="D48" i="91" l="1"/>
  <c r="E48" i="91"/>
  <c r="C48" i="91" s="1"/>
  <c r="F48" i="91" s="1"/>
  <c r="B51" i="91"/>
  <c r="A52" i="91"/>
  <c r="D49" i="91" l="1"/>
  <c r="E49" i="91"/>
  <c r="C49" i="91" s="1"/>
  <c r="F49" i="91" s="1"/>
  <c r="B52" i="91"/>
  <c r="A53" i="91"/>
  <c r="D50" i="91" l="1"/>
  <c r="E50" i="91"/>
  <c r="C50" i="91" s="1"/>
  <c r="F50" i="91" s="1"/>
  <c r="B53" i="91"/>
  <c r="A54" i="91"/>
  <c r="D51" i="91" l="1"/>
  <c r="E51" i="91"/>
  <c r="C51" i="91" s="1"/>
  <c r="F51" i="91" s="1"/>
  <c r="B54" i="91"/>
  <c r="A55" i="91"/>
  <c r="D52" i="91" l="1"/>
  <c r="E52" i="91"/>
  <c r="C52" i="91" s="1"/>
  <c r="F52" i="91" s="1"/>
  <c r="B55" i="91"/>
  <c r="A56" i="91"/>
  <c r="D53" i="91" l="1"/>
  <c r="E53" i="91"/>
  <c r="C53" i="91" s="1"/>
  <c r="F53" i="91" s="1"/>
  <c r="B56" i="91"/>
  <c r="A57" i="91"/>
  <c r="D54" i="91" l="1"/>
  <c r="E54" i="91"/>
  <c r="C54" i="91" s="1"/>
  <c r="F54" i="91" s="1"/>
  <c r="B57" i="91"/>
  <c r="A58" i="91"/>
  <c r="D55" i="91" l="1"/>
  <c r="E55" i="91"/>
  <c r="C55" i="91" s="1"/>
  <c r="F55" i="91" s="1"/>
  <c r="B58" i="91"/>
  <c r="A59" i="91"/>
  <c r="D56" i="91" l="1"/>
  <c r="E56" i="91"/>
  <c r="C56" i="91" s="1"/>
  <c r="F56" i="91" s="1"/>
  <c r="B59" i="91"/>
  <c r="A60" i="91"/>
  <c r="D57" i="91" l="1"/>
  <c r="E57" i="91"/>
  <c r="C57" i="91" s="1"/>
  <c r="F57" i="91" s="1"/>
  <c r="B60" i="91"/>
  <c r="A61" i="91"/>
  <c r="D58" i="91" l="1"/>
  <c r="E58" i="91"/>
  <c r="C58" i="91" s="1"/>
  <c r="F58" i="91" s="1"/>
  <c r="B61" i="91"/>
  <c r="A62" i="91"/>
  <c r="D59" i="91" l="1"/>
  <c r="E59" i="91"/>
  <c r="C59" i="91" s="1"/>
  <c r="F59" i="91" s="1"/>
  <c r="B62" i="91"/>
  <c r="A63" i="91"/>
  <c r="D60" i="91" l="1"/>
  <c r="E60" i="91"/>
  <c r="C60" i="91" s="1"/>
  <c r="F60" i="91" s="1"/>
  <c r="B63" i="91"/>
  <c r="A64" i="91"/>
  <c r="D61" i="91" l="1"/>
  <c r="E61" i="91"/>
  <c r="C61" i="91" s="1"/>
  <c r="F61" i="91" s="1"/>
  <c r="B64" i="91"/>
  <c r="A65" i="91"/>
  <c r="D62" i="91" l="1"/>
  <c r="E62" i="91"/>
  <c r="C62" i="91" s="1"/>
  <c r="F62" i="91" s="1"/>
  <c r="B65" i="91"/>
  <c r="A66" i="91"/>
  <c r="D63" i="91" l="1"/>
  <c r="E63" i="91"/>
  <c r="C63" i="91" s="1"/>
  <c r="F63" i="91" s="1"/>
  <c r="B66" i="91"/>
  <c r="A67" i="91"/>
  <c r="D64" i="91" l="1"/>
  <c r="E64" i="91"/>
  <c r="C64" i="91" s="1"/>
  <c r="F64" i="91" s="1"/>
  <c r="B67" i="91"/>
  <c r="A68" i="91"/>
  <c r="D65" i="91" l="1"/>
  <c r="E65" i="91"/>
  <c r="C65" i="91" s="1"/>
  <c r="F65" i="91" s="1"/>
  <c r="B68" i="91"/>
  <c r="A69" i="91"/>
  <c r="D66" i="91" l="1"/>
  <c r="E66" i="91"/>
  <c r="C66" i="91" s="1"/>
  <c r="F66" i="91" s="1"/>
  <c r="B69" i="91"/>
  <c r="A70" i="91"/>
  <c r="E67" i="91" l="1"/>
  <c r="C67" i="91" s="1"/>
  <c r="F67" i="91" s="1"/>
  <c r="D67" i="91"/>
  <c r="B70" i="91"/>
  <c r="A71" i="91"/>
  <c r="E68" i="91" l="1"/>
  <c r="C68" i="91" s="1"/>
  <c r="F68" i="91" s="1"/>
  <c r="D68" i="91"/>
  <c r="B71" i="91"/>
  <c r="A72" i="91"/>
  <c r="D69" i="91" l="1"/>
  <c r="E69" i="91"/>
  <c r="C69" i="91" s="1"/>
  <c r="F69" i="91" s="1"/>
  <c r="B72" i="91"/>
  <c r="A73" i="91"/>
  <c r="D70" i="91" l="1"/>
  <c r="E70" i="91"/>
  <c r="C70" i="91" s="1"/>
  <c r="F70" i="91" s="1"/>
  <c r="B73" i="91"/>
  <c r="A74" i="91"/>
  <c r="D71" i="91" l="1"/>
  <c r="E71" i="91"/>
  <c r="C71" i="91" s="1"/>
  <c r="F71" i="91" s="1"/>
  <c r="B74" i="91"/>
  <c r="A75" i="91"/>
  <c r="D72" i="91" l="1"/>
  <c r="E72" i="91"/>
  <c r="C72" i="91" s="1"/>
  <c r="F72" i="91" s="1"/>
  <c r="B75" i="91"/>
  <c r="A76" i="91"/>
  <c r="E73" i="91" l="1"/>
  <c r="C73" i="91" s="1"/>
  <c r="F73" i="91" s="1"/>
  <c r="D73" i="91"/>
  <c r="B76" i="91"/>
  <c r="A77" i="91"/>
  <c r="E74" i="91" l="1"/>
  <c r="C74" i="91" s="1"/>
  <c r="F74" i="91" s="1"/>
  <c r="D74" i="91"/>
  <c r="B77" i="91"/>
  <c r="A78" i="91"/>
  <c r="D75" i="91" l="1"/>
  <c r="E75" i="91"/>
  <c r="C75" i="91" s="1"/>
  <c r="F75" i="91" s="1"/>
  <c r="B78" i="91"/>
  <c r="A79" i="91"/>
  <c r="D76" i="91" l="1"/>
  <c r="E76" i="91"/>
  <c r="C76" i="91" s="1"/>
  <c r="F76" i="91" s="1"/>
  <c r="B79" i="91"/>
  <c r="A80" i="91"/>
  <c r="D77" i="91" l="1"/>
  <c r="E77" i="91"/>
  <c r="C77" i="91" s="1"/>
  <c r="F77" i="91" s="1"/>
  <c r="B80" i="91"/>
  <c r="A81" i="91"/>
  <c r="D78" i="91" l="1"/>
  <c r="E78" i="91"/>
  <c r="C78" i="91" s="1"/>
  <c r="F78" i="91" s="1"/>
  <c r="A82" i="91"/>
  <c r="B81" i="91"/>
  <c r="D79" i="91" l="1"/>
  <c r="E79" i="91"/>
  <c r="C79" i="91" s="1"/>
  <c r="F79" i="91" s="1"/>
  <c r="B82" i="91"/>
  <c r="A83" i="91"/>
  <c r="D80" i="91" l="1"/>
  <c r="E80" i="91"/>
  <c r="C80" i="91" s="1"/>
  <c r="F80" i="91" s="1"/>
  <c r="B83" i="91"/>
  <c r="A84" i="91"/>
  <c r="D81" i="91" l="1"/>
  <c r="E81" i="91"/>
  <c r="C81" i="91" s="1"/>
  <c r="F81" i="91" s="1"/>
  <c r="B84" i="91"/>
  <c r="A85" i="91"/>
  <c r="E82" i="91" l="1"/>
  <c r="C82" i="91" s="1"/>
  <c r="F82" i="91" s="1"/>
  <c r="D82" i="91"/>
  <c r="A86" i="91"/>
  <c r="B85" i="91"/>
  <c r="E83" i="91" l="1"/>
  <c r="C83" i="91" s="1"/>
  <c r="F83" i="91" s="1"/>
  <c r="D83" i="91"/>
  <c r="A87" i="91"/>
  <c r="B86" i="91"/>
  <c r="D84" i="91" l="1"/>
  <c r="E84" i="91"/>
  <c r="C84" i="91" s="1"/>
  <c r="F84" i="91" s="1"/>
  <c r="A88" i="91"/>
  <c r="B87" i="91"/>
  <c r="E85" i="91" l="1"/>
  <c r="C85" i="91" s="1"/>
  <c r="F85" i="91" s="1"/>
  <c r="D85" i="91"/>
  <c r="B88" i="91"/>
  <c r="A89" i="91"/>
  <c r="E86" i="91" l="1"/>
  <c r="C86" i="91" s="1"/>
  <c r="F86" i="91" s="1"/>
  <c r="D86" i="91"/>
  <c r="A90" i="91"/>
  <c r="B89" i="91"/>
  <c r="D87" i="91" l="1"/>
  <c r="E87" i="91"/>
  <c r="C87" i="91" s="1"/>
  <c r="F87" i="91" s="1"/>
  <c r="B90" i="91"/>
  <c r="A91" i="91"/>
  <c r="D88" i="91" l="1"/>
  <c r="E88" i="91"/>
  <c r="C88" i="91" s="1"/>
  <c r="F88" i="91" s="1"/>
  <c r="B91" i="91"/>
  <c r="A92" i="91"/>
  <c r="E89" i="91" l="1"/>
  <c r="C89" i="91" s="1"/>
  <c r="F89" i="91" s="1"/>
  <c r="D89" i="91"/>
  <c r="B92" i="91"/>
  <c r="A93" i="91"/>
  <c r="D90" i="91" l="1"/>
  <c r="E90" i="91"/>
  <c r="C90" i="91" s="1"/>
  <c r="F90" i="91" s="1"/>
  <c r="A94" i="91"/>
  <c r="B93" i="91"/>
  <c r="E91" i="91" l="1"/>
  <c r="C91" i="91" s="1"/>
  <c r="F91" i="91" s="1"/>
  <c r="D91" i="91"/>
  <c r="B94" i="91"/>
  <c r="A95" i="91"/>
  <c r="D92" i="91" l="1"/>
  <c r="E92" i="91"/>
  <c r="C92" i="91" s="1"/>
  <c r="F92" i="91" s="1"/>
  <c r="A96" i="91"/>
  <c r="B95" i="91"/>
  <c r="E93" i="91" l="1"/>
  <c r="C93" i="91" s="1"/>
  <c r="F93" i="91" s="1"/>
  <c r="D93" i="91"/>
  <c r="B96" i="91"/>
  <c r="A97" i="91"/>
  <c r="D94" i="91" l="1"/>
  <c r="E94" i="91"/>
  <c r="C94" i="91" s="1"/>
  <c r="F94" i="91" s="1"/>
  <c r="A98" i="91"/>
  <c r="B97" i="91"/>
  <c r="E95" i="91" l="1"/>
  <c r="C95" i="91" s="1"/>
  <c r="F95" i="91" s="1"/>
  <c r="D95" i="91"/>
  <c r="B98" i="91"/>
  <c r="A99" i="91"/>
  <c r="D96" i="91" l="1"/>
  <c r="E96" i="91"/>
  <c r="C96" i="91" s="1"/>
  <c r="F96" i="91" s="1"/>
  <c r="B99" i="91"/>
  <c r="A100" i="91"/>
  <c r="D97" i="91" l="1"/>
  <c r="E97" i="91"/>
  <c r="C97" i="91" s="1"/>
  <c r="F97" i="91" s="1"/>
  <c r="B100" i="91"/>
  <c r="A101" i="91"/>
  <c r="E98" i="91" l="1"/>
  <c r="C98" i="91" s="1"/>
  <c r="F98" i="91" s="1"/>
  <c r="D98" i="91"/>
  <c r="A102" i="91"/>
  <c r="B101" i="91"/>
  <c r="D99" i="91" l="1"/>
  <c r="E99" i="91"/>
  <c r="C99" i="91" s="1"/>
  <c r="F99" i="91" s="1"/>
  <c r="B102" i="91"/>
  <c r="A103" i="91"/>
  <c r="D100" i="91" l="1"/>
  <c r="E100" i="91"/>
  <c r="C100" i="91" s="1"/>
  <c r="F100" i="91" s="1"/>
  <c r="A104" i="91"/>
  <c r="B103" i="91"/>
  <c r="D101" i="91" l="1"/>
  <c r="E101" i="91"/>
  <c r="C101" i="91" s="1"/>
  <c r="F101" i="91" s="1"/>
  <c r="B104" i="91"/>
  <c r="A105" i="91"/>
  <c r="D102" i="91" l="1"/>
  <c r="E102" i="91"/>
  <c r="C102" i="91" s="1"/>
  <c r="F102" i="91" s="1"/>
  <c r="A106" i="91"/>
  <c r="B105" i="91"/>
  <c r="E103" i="91" l="1"/>
  <c r="C103" i="91" s="1"/>
  <c r="F103" i="91" s="1"/>
  <c r="D103" i="91"/>
  <c r="B106" i="91"/>
  <c r="A107" i="91"/>
  <c r="E104" i="91" l="1"/>
  <c r="C104" i="91" s="1"/>
  <c r="F104" i="91" s="1"/>
  <c r="D104" i="91"/>
  <c r="B107" i="91"/>
  <c r="A108" i="91"/>
  <c r="D105" i="91" l="1"/>
  <c r="E105" i="91"/>
  <c r="C105" i="91" s="1"/>
  <c r="F105" i="91" s="1"/>
  <c r="B108" i="91"/>
  <c r="A109" i="91"/>
  <c r="E106" i="91" l="1"/>
  <c r="C106" i="91" s="1"/>
  <c r="F106" i="91" s="1"/>
  <c r="D106" i="91"/>
  <c r="A110" i="91"/>
  <c r="B109" i="91"/>
  <c r="E107" i="91" l="1"/>
  <c r="C107" i="91" s="1"/>
  <c r="F107" i="91" s="1"/>
  <c r="D107" i="91"/>
  <c r="B110" i="91"/>
  <c r="A111" i="91"/>
  <c r="D108" i="91" l="1"/>
  <c r="E108" i="91"/>
  <c r="C108" i="91" s="1"/>
  <c r="F108" i="91" s="1"/>
  <c r="A112" i="91"/>
  <c r="B111" i="91"/>
  <c r="E109" i="91" l="1"/>
  <c r="C109" i="91" s="1"/>
  <c r="F109" i="91" s="1"/>
  <c r="D109" i="91"/>
  <c r="B112" i="91"/>
  <c r="A113" i="91"/>
  <c r="D110" i="91" l="1"/>
  <c r="E110" i="91"/>
  <c r="C110" i="91" s="1"/>
  <c r="F110" i="91" s="1"/>
  <c r="A114" i="91"/>
  <c r="B113" i="91"/>
  <c r="D111" i="91" l="1"/>
  <c r="E111" i="91"/>
  <c r="C111" i="91" s="1"/>
  <c r="F111" i="91" s="1"/>
  <c r="B114" i="91"/>
  <c r="A115" i="91"/>
  <c r="E112" i="91" l="1"/>
  <c r="C112" i="91" s="1"/>
  <c r="F112" i="91" s="1"/>
  <c r="D112" i="91"/>
  <c r="A116" i="91"/>
  <c r="B115" i="91"/>
  <c r="E113" i="91" l="1"/>
  <c r="C113" i="91" s="1"/>
  <c r="F113" i="91" s="1"/>
  <c r="D113" i="91"/>
  <c r="B116" i="91"/>
  <c r="A117" i="91"/>
  <c r="E114" i="91" l="1"/>
  <c r="C114" i="91" s="1"/>
  <c r="F114" i="91" s="1"/>
  <c r="D114" i="91"/>
  <c r="A118" i="91"/>
  <c r="B117" i="91"/>
  <c r="E115" i="91" l="1"/>
  <c r="C115" i="91" s="1"/>
  <c r="F115" i="91" s="1"/>
  <c r="D115" i="91"/>
  <c r="B118" i="91"/>
  <c r="A119" i="91"/>
  <c r="D116" i="91" l="1"/>
  <c r="E116" i="91"/>
  <c r="C116" i="91" s="1"/>
  <c r="F116" i="91" s="1"/>
  <c r="A120" i="91"/>
  <c r="B119" i="91"/>
  <c r="E117" i="91" l="1"/>
  <c r="C117" i="91" s="1"/>
  <c r="F117" i="91" s="1"/>
  <c r="D117" i="91"/>
  <c r="B120" i="91"/>
  <c r="A121" i="91"/>
  <c r="D118" i="91" l="1"/>
  <c r="E118" i="91"/>
  <c r="C118" i="91" s="1"/>
  <c r="F118" i="91" s="1"/>
  <c r="A122" i="91"/>
  <c r="B121" i="91"/>
  <c r="E119" i="91" l="1"/>
  <c r="C119" i="91" s="1"/>
  <c r="F119" i="91" s="1"/>
  <c r="D119" i="91"/>
  <c r="B122" i="91"/>
  <c r="A123" i="91"/>
  <c r="D120" i="91" l="1"/>
  <c r="E120" i="91"/>
  <c r="C120" i="91" s="1"/>
  <c r="F120" i="91" s="1"/>
  <c r="B123" i="91"/>
  <c r="A124" i="91"/>
  <c r="E121" i="91" l="1"/>
  <c r="C121" i="91" s="1"/>
  <c r="F121" i="91" s="1"/>
  <c r="D121" i="91"/>
  <c r="B124" i="91"/>
  <c r="A125" i="91"/>
  <c r="E122" i="91" l="1"/>
  <c r="C122" i="91" s="1"/>
  <c r="F122" i="91" s="1"/>
  <c r="D122" i="91"/>
  <c r="A126" i="91"/>
  <c r="B125" i="91"/>
  <c r="D123" i="91" l="1"/>
  <c r="E123" i="91"/>
  <c r="C123" i="91" s="1"/>
  <c r="F123" i="91" s="1"/>
  <c r="B126" i="91"/>
  <c r="A127" i="91"/>
  <c r="D124" i="91" l="1"/>
  <c r="E124" i="91"/>
  <c r="C124" i="91" s="1"/>
  <c r="F124" i="91" s="1"/>
  <c r="A128" i="91"/>
  <c r="B127" i="91"/>
  <c r="D125" i="91" l="1"/>
  <c r="E125" i="91"/>
  <c r="C125" i="91" s="1"/>
  <c r="F125" i="91" s="1"/>
  <c r="B128" i="91"/>
  <c r="A129" i="91"/>
  <c r="D126" i="91" l="1"/>
  <c r="E126" i="91"/>
  <c r="C126" i="91" s="1"/>
  <c r="F126" i="91" s="1"/>
  <c r="A130" i="91"/>
  <c r="B129" i="91"/>
  <c r="D127" i="91" l="1"/>
  <c r="E127" i="91"/>
  <c r="C127" i="91" s="1"/>
  <c r="F127" i="91" s="1"/>
  <c r="B130" i="91"/>
  <c r="A131" i="91"/>
  <c r="D128" i="91" l="1"/>
  <c r="E128" i="91"/>
  <c r="C128" i="91" s="1"/>
  <c r="F128" i="91" s="1"/>
  <c r="B131" i="91"/>
  <c r="A132" i="91"/>
  <c r="D129" i="91" l="1"/>
  <c r="E129" i="91"/>
  <c r="C129" i="91" s="1"/>
  <c r="F129" i="91" s="1"/>
  <c r="B132" i="91"/>
  <c r="A133" i="91"/>
  <c r="D130" i="91" l="1"/>
  <c r="E130" i="91"/>
  <c r="C130" i="91" s="1"/>
  <c r="F130" i="91" s="1"/>
  <c r="A134" i="91"/>
  <c r="B133" i="91"/>
  <c r="D131" i="91" l="1"/>
  <c r="E131" i="91"/>
  <c r="C131" i="91" s="1"/>
  <c r="F131" i="91" s="1"/>
  <c r="B134" i="91"/>
  <c r="A135" i="91"/>
  <c r="D132" i="91" l="1"/>
  <c r="E132" i="91"/>
  <c r="C132" i="91" s="1"/>
  <c r="F132" i="91" s="1"/>
  <c r="A136" i="91"/>
  <c r="B135" i="91"/>
  <c r="E133" i="91" l="1"/>
  <c r="C133" i="91" s="1"/>
  <c r="F133" i="91" s="1"/>
  <c r="D133" i="91"/>
  <c r="B136" i="91"/>
  <c r="A137" i="91"/>
  <c r="E134" i="91" l="1"/>
  <c r="C134" i="91" s="1"/>
  <c r="F134" i="91" s="1"/>
  <c r="D134" i="91"/>
  <c r="A138" i="91"/>
  <c r="B137" i="91"/>
  <c r="E135" i="91" l="1"/>
  <c r="C135" i="91" s="1"/>
  <c r="F135" i="91" s="1"/>
  <c r="D135" i="91"/>
  <c r="B138" i="91"/>
  <c r="A139" i="91"/>
  <c r="D136" i="91" l="1"/>
  <c r="E136" i="91"/>
  <c r="C136" i="91" s="1"/>
  <c r="F136" i="91" s="1"/>
  <c r="B139" i="91"/>
  <c r="A140" i="91"/>
  <c r="D137" i="91" l="1"/>
  <c r="E137" i="91"/>
  <c r="C137" i="91" s="1"/>
  <c r="F137" i="91" s="1"/>
  <c r="A141" i="91"/>
  <c r="B140" i="91"/>
  <c r="E138" i="91" l="1"/>
  <c r="C138" i="91" s="1"/>
  <c r="F138" i="91" s="1"/>
  <c r="D138" i="91"/>
  <c r="B141" i="91"/>
  <c r="A142" i="91"/>
  <c r="D139" i="91" l="1"/>
  <c r="E139" i="91"/>
  <c r="C139" i="91" s="1"/>
  <c r="F139" i="91" s="1"/>
  <c r="B142" i="91"/>
  <c r="A143" i="91"/>
  <c r="E140" i="91" l="1"/>
  <c r="C140" i="91" s="1"/>
  <c r="F140" i="91" s="1"/>
  <c r="D140" i="91"/>
  <c r="B143" i="91"/>
  <c r="A144" i="91"/>
  <c r="D141" i="91" l="1"/>
  <c r="E141" i="91"/>
  <c r="C141" i="91" s="1"/>
  <c r="F141" i="91" s="1"/>
  <c r="A145" i="91"/>
  <c r="B144" i="91"/>
  <c r="E142" i="91" l="1"/>
  <c r="C142" i="91" s="1"/>
  <c r="F142" i="91" s="1"/>
  <c r="D142" i="91"/>
  <c r="A146" i="91"/>
  <c r="B145" i="91"/>
  <c r="D143" i="91" l="1"/>
  <c r="E143" i="91"/>
  <c r="C143" i="91" s="1"/>
  <c r="F143" i="91" s="1"/>
  <c r="B146" i="91"/>
  <c r="A147" i="91"/>
  <c r="E144" i="91" l="1"/>
  <c r="C144" i="91" s="1"/>
  <c r="F144" i="91" s="1"/>
  <c r="D144" i="91"/>
  <c r="B147" i="91"/>
  <c r="A148" i="91"/>
  <c r="E145" i="91" l="1"/>
  <c r="C145" i="91" s="1"/>
  <c r="F145" i="91" s="1"/>
  <c r="D145" i="91"/>
  <c r="A149" i="91"/>
  <c r="B148" i="91"/>
  <c r="D146" i="91" l="1"/>
  <c r="E146" i="91"/>
  <c r="C146" i="91" s="1"/>
  <c r="F146" i="91" s="1"/>
  <c r="B149" i="91"/>
  <c r="A150" i="91"/>
  <c r="D147" i="91" l="1"/>
  <c r="E147" i="91"/>
  <c r="C147" i="91" s="1"/>
  <c r="F147" i="91" s="1"/>
  <c r="B150" i="91"/>
  <c r="A151" i="91"/>
  <c r="D148" i="91" l="1"/>
  <c r="E148" i="91"/>
  <c r="C148" i="91" s="1"/>
  <c r="F148" i="91" s="1"/>
  <c r="B151" i="91"/>
  <c r="A152" i="91"/>
  <c r="D149" i="91" l="1"/>
  <c r="E149" i="91"/>
  <c r="C149" i="91" s="1"/>
  <c r="F149" i="91" s="1"/>
  <c r="A153" i="91"/>
  <c r="B152" i="91"/>
  <c r="E150" i="91" l="1"/>
  <c r="C150" i="91" s="1"/>
  <c r="F150" i="91" s="1"/>
  <c r="D150" i="91"/>
  <c r="A154" i="91"/>
  <c r="B153" i="91"/>
  <c r="D151" i="91" l="1"/>
  <c r="E151" i="91"/>
  <c r="C151" i="91" s="1"/>
  <c r="F151" i="91" s="1"/>
  <c r="B154" i="91"/>
  <c r="A155" i="91"/>
  <c r="E152" i="91" l="1"/>
  <c r="C152" i="91" s="1"/>
  <c r="F152" i="91" s="1"/>
  <c r="D152" i="91"/>
  <c r="B155" i="91"/>
  <c r="A156" i="91"/>
  <c r="E153" i="91" l="1"/>
  <c r="C153" i="91" s="1"/>
  <c r="F153" i="91" s="1"/>
  <c r="D153" i="91"/>
  <c r="A157" i="91"/>
  <c r="B156" i="91"/>
  <c r="D154" i="91" l="1"/>
  <c r="E154" i="91"/>
  <c r="C154" i="91" s="1"/>
  <c r="F154" i="91" s="1"/>
  <c r="B157" i="91"/>
  <c r="A158" i="91"/>
  <c r="E155" i="91" l="1"/>
  <c r="C155" i="91" s="1"/>
  <c r="F155" i="91" s="1"/>
  <c r="D155" i="91"/>
  <c r="B158" i="91"/>
  <c r="A159" i="91"/>
  <c r="E156" i="91" l="1"/>
  <c r="C156" i="91" s="1"/>
  <c r="F156" i="91" s="1"/>
  <c r="D156" i="91"/>
  <c r="B159" i="91"/>
  <c r="A160" i="91"/>
  <c r="E157" i="91" l="1"/>
  <c r="C157" i="91" s="1"/>
  <c r="F157" i="91" s="1"/>
  <c r="D157" i="91"/>
  <c r="A161" i="91"/>
  <c r="B160" i="91"/>
  <c r="D158" i="91" l="1"/>
  <c r="E158" i="91"/>
  <c r="C158" i="91" s="1"/>
  <c r="F158" i="91" s="1"/>
  <c r="A162" i="91"/>
  <c r="B161" i="91"/>
  <c r="E159" i="91" l="1"/>
  <c r="C159" i="91" s="1"/>
  <c r="F159" i="91" s="1"/>
  <c r="D159" i="91"/>
  <c r="B162" i="91"/>
  <c r="A163" i="91"/>
  <c r="E160" i="91" l="1"/>
  <c r="C160" i="91" s="1"/>
  <c r="F160" i="91" s="1"/>
  <c r="D160" i="91"/>
  <c r="B163" i="91"/>
  <c r="A164" i="91"/>
  <c r="E161" i="91" l="1"/>
  <c r="C161" i="91" s="1"/>
  <c r="F161" i="91" s="1"/>
  <c r="D161" i="91"/>
  <c r="A165" i="91"/>
  <c r="B164" i="91"/>
  <c r="E162" i="91" l="1"/>
  <c r="C162" i="91" s="1"/>
  <c r="F162" i="91" s="1"/>
  <c r="D162" i="91"/>
  <c r="B165" i="91"/>
  <c r="A166" i="91"/>
  <c r="D163" i="91" l="1"/>
  <c r="E163" i="91"/>
  <c r="C163" i="91" s="1"/>
  <c r="F163" i="91" s="1"/>
  <c r="B166" i="91"/>
  <c r="A167" i="91"/>
  <c r="D164" i="91" l="1"/>
  <c r="E164" i="91"/>
  <c r="C164" i="91" s="1"/>
  <c r="F164" i="91" s="1"/>
  <c r="B167" i="91"/>
  <c r="A168" i="91"/>
  <c r="D165" i="91" l="1"/>
  <c r="E165" i="91"/>
  <c r="C165" i="91" s="1"/>
  <c r="F165" i="91" s="1"/>
  <c r="A169" i="91"/>
  <c r="B168" i="91"/>
  <c r="E166" i="91" l="1"/>
  <c r="C166" i="91" s="1"/>
  <c r="F166" i="91" s="1"/>
  <c r="D166" i="91"/>
  <c r="A170" i="91"/>
  <c r="B169" i="91"/>
  <c r="E167" i="91" l="1"/>
  <c r="C167" i="91" s="1"/>
  <c r="F167" i="91" s="1"/>
  <c r="D167" i="91"/>
  <c r="B170" i="91"/>
  <c r="A171" i="91"/>
  <c r="E168" i="91" l="1"/>
  <c r="C168" i="91" s="1"/>
  <c r="F168" i="91" s="1"/>
  <c r="D168" i="91"/>
  <c r="B171" i="91"/>
  <c r="A172" i="91"/>
  <c r="E169" i="91" l="1"/>
  <c r="C169" i="91" s="1"/>
  <c r="F169" i="91" s="1"/>
  <c r="D169" i="91"/>
  <c r="A173" i="91"/>
  <c r="B172" i="91"/>
  <c r="D170" i="91" l="1"/>
  <c r="E170" i="91"/>
  <c r="C170" i="91" s="1"/>
  <c r="F170" i="91" s="1"/>
  <c r="B173" i="91"/>
  <c r="A174" i="91"/>
  <c r="D171" i="91" l="1"/>
  <c r="E171" i="91"/>
  <c r="C171" i="91" s="1"/>
  <c r="F171" i="91" s="1"/>
  <c r="B174" i="91"/>
  <c r="A175" i="91"/>
  <c r="E172" i="91" l="1"/>
  <c r="C172" i="91" s="1"/>
  <c r="F172" i="91" s="1"/>
  <c r="D172" i="91"/>
  <c r="B175" i="91"/>
  <c r="A176" i="91"/>
  <c r="E173" i="91" l="1"/>
  <c r="C173" i="91" s="1"/>
  <c r="F173" i="91" s="1"/>
  <c r="D173" i="91"/>
  <c r="A177" i="91"/>
  <c r="B176" i="91"/>
  <c r="E174" i="91" l="1"/>
  <c r="C174" i="91" s="1"/>
  <c r="F174" i="91" s="1"/>
  <c r="D174" i="91"/>
  <c r="A178" i="91"/>
  <c r="B177" i="91"/>
  <c r="D175" i="91" l="1"/>
  <c r="E175" i="91"/>
  <c r="C175" i="91" s="1"/>
  <c r="F175" i="91" s="1"/>
  <c r="B178" i="91"/>
  <c r="A179" i="91"/>
  <c r="E176" i="91" l="1"/>
  <c r="C176" i="91" s="1"/>
  <c r="F176" i="91" s="1"/>
  <c r="D176" i="91"/>
  <c r="B179" i="91"/>
  <c r="A180" i="91"/>
  <c r="E177" i="91" l="1"/>
  <c r="C177" i="91" s="1"/>
  <c r="F177" i="91" s="1"/>
  <c r="D177" i="91"/>
  <c r="A181" i="91"/>
  <c r="B180" i="91"/>
  <c r="E178" i="91" l="1"/>
  <c r="C178" i="91" s="1"/>
  <c r="F178" i="91" s="1"/>
  <c r="D178" i="91"/>
  <c r="B181" i="91"/>
  <c r="A182" i="91"/>
  <c r="E179" i="91" l="1"/>
  <c r="C179" i="91" s="1"/>
  <c r="F179" i="91" s="1"/>
  <c r="D179" i="91"/>
  <c r="B182" i="91"/>
  <c r="A183" i="91"/>
  <c r="E180" i="91" l="1"/>
  <c r="C180" i="91" s="1"/>
  <c r="F180" i="91" s="1"/>
  <c r="D180" i="91"/>
  <c r="B183" i="91"/>
  <c r="A184" i="91"/>
  <c r="E181" i="91" l="1"/>
  <c r="C181" i="91" s="1"/>
  <c r="F181" i="91" s="1"/>
  <c r="D181" i="91"/>
  <c r="A185" i="91"/>
  <c r="B184" i="91"/>
  <c r="E182" i="91" l="1"/>
  <c r="C182" i="91" s="1"/>
  <c r="F182" i="91" s="1"/>
  <c r="D182" i="91"/>
  <c r="A186" i="91"/>
  <c r="B185" i="91"/>
  <c r="E183" i="91" l="1"/>
  <c r="C183" i="91" s="1"/>
  <c r="F183" i="91" s="1"/>
  <c r="D183" i="91"/>
  <c r="B186" i="91"/>
  <c r="A187" i="91"/>
  <c r="E184" i="91" l="1"/>
  <c r="C184" i="91" s="1"/>
  <c r="F184" i="91" s="1"/>
  <c r="D184" i="91"/>
  <c r="B187" i="91"/>
  <c r="A188" i="91"/>
  <c r="E185" i="91" l="1"/>
  <c r="C185" i="91" s="1"/>
  <c r="F185" i="91" s="1"/>
  <c r="D185" i="91"/>
  <c r="A189" i="91"/>
  <c r="B188" i="91"/>
  <c r="E186" i="91" l="1"/>
  <c r="C186" i="91" s="1"/>
  <c r="F186" i="91" s="1"/>
  <c r="D186" i="91"/>
  <c r="B189" i="91"/>
  <c r="A190" i="91"/>
  <c r="D187" i="91" l="1"/>
  <c r="E187" i="91"/>
  <c r="C187" i="91" s="1"/>
  <c r="F187" i="91" s="1"/>
  <c r="B190" i="91"/>
  <c r="A191" i="91"/>
  <c r="D188" i="91" l="1"/>
  <c r="E188" i="91"/>
  <c r="C188" i="91" s="1"/>
  <c r="F188" i="91" s="1"/>
  <c r="B191" i="91"/>
  <c r="A192" i="91"/>
  <c r="D189" i="91" l="1"/>
  <c r="E189" i="91"/>
  <c r="C189" i="91" s="1"/>
  <c r="F189" i="91" s="1"/>
  <c r="A193" i="91"/>
  <c r="B192" i="91"/>
  <c r="E190" i="91" l="1"/>
  <c r="C190" i="91" s="1"/>
  <c r="F190" i="91" s="1"/>
  <c r="D190" i="91"/>
  <c r="A194" i="91"/>
  <c r="B193" i="91"/>
  <c r="E191" i="91" l="1"/>
  <c r="C191" i="91" s="1"/>
  <c r="F191" i="91" s="1"/>
  <c r="D191" i="91"/>
  <c r="B194" i="91"/>
  <c r="A195" i="91"/>
  <c r="D192" i="91" l="1"/>
  <c r="E192" i="91"/>
  <c r="C192" i="91" s="1"/>
  <c r="F192" i="91" s="1"/>
  <c r="B195" i="91"/>
  <c r="A196" i="91"/>
  <c r="D193" i="91" l="1"/>
  <c r="E193" i="91"/>
  <c r="C193" i="91" s="1"/>
  <c r="F193" i="91" s="1"/>
  <c r="A197" i="91"/>
  <c r="B196" i="91"/>
  <c r="E194" i="91" l="1"/>
  <c r="C194" i="91" s="1"/>
  <c r="F194" i="91" s="1"/>
  <c r="D194" i="91"/>
  <c r="B197" i="91"/>
  <c r="A198" i="91"/>
  <c r="E195" i="91" l="1"/>
  <c r="C195" i="91" s="1"/>
  <c r="F195" i="91" s="1"/>
  <c r="D195" i="91"/>
  <c r="B198" i="91"/>
  <c r="A199" i="91"/>
  <c r="D196" i="91" l="1"/>
  <c r="E196" i="91"/>
  <c r="C196" i="91" s="1"/>
  <c r="F196" i="91" s="1"/>
  <c r="B199" i="91"/>
  <c r="A200" i="91"/>
  <c r="D197" i="91" l="1"/>
  <c r="E197" i="91"/>
  <c r="C197" i="91" s="1"/>
  <c r="F197" i="91" s="1"/>
  <c r="A201" i="91"/>
  <c r="B200" i="91"/>
  <c r="D198" i="91" l="1"/>
  <c r="E198" i="91"/>
  <c r="C198" i="91" s="1"/>
  <c r="F198" i="91" s="1"/>
  <c r="A202" i="91"/>
  <c r="B201" i="91"/>
  <c r="D199" i="91" l="1"/>
  <c r="E199" i="91"/>
  <c r="C199" i="91" s="1"/>
  <c r="F199" i="91" s="1"/>
  <c r="B202" i="91"/>
  <c r="A203" i="91"/>
  <c r="E200" i="91" l="1"/>
  <c r="C200" i="91" s="1"/>
  <c r="F200" i="91" s="1"/>
  <c r="D200" i="91"/>
  <c r="B203" i="91"/>
  <c r="A204" i="91"/>
  <c r="E201" i="91" l="1"/>
  <c r="C201" i="91" s="1"/>
  <c r="F201" i="91" s="1"/>
  <c r="D201" i="91"/>
  <c r="A205" i="91"/>
  <c r="B204" i="91"/>
  <c r="D202" i="91" l="1"/>
  <c r="E202" i="91"/>
  <c r="C202" i="91" s="1"/>
  <c r="F202" i="91" s="1"/>
  <c r="B205" i="91"/>
  <c r="A206" i="91"/>
  <c r="E203" i="91" l="1"/>
  <c r="C203" i="91" s="1"/>
  <c r="F203" i="91" s="1"/>
  <c r="D203" i="91"/>
  <c r="B206" i="91"/>
  <c r="A207" i="91"/>
  <c r="D204" i="91" l="1"/>
  <c r="E204" i="91"/>
  <c r="C204" i="91" s="1"/>
  <c r="F204" i="91" s="1"/>
  <c r="B207" i="91"/>
  <c r="A208" i="91"/>
  <c r="D205" i="91" l="1"/>
  <c r="E205" i="91"/>
  <c r="C205" i="91" s="1"/>
  <c r="F205" i="91" s="1"/>
  <c r="A209" i="91"/>
  <c r="B208" i="91"/>
  <c r="D206" i="91" l="1"/>
  <c r="E206" i="91"/>
  <c r="C206" i="91" s="1"/>
  <c r="F206" i="91" s="1"/>
  <c r="A210" i="91"/>
  <c r="B209" i="91"/>
  <c r="D207" i="91" l="1"/>
  <c r="E207" i="91"/>
  <c r="C207" i="91" s="1"/>
  <c r="F207" i="91" s="1"/>
  <c r="B210" i="91"/>
  <c r="A211" i="91"/>
  <c r="D208" i="91" l="1"/>
  <c r="E208" i="91"/>
  <c r="C208" i="91" s="1"/>
  <c r="F208" i="91" s="1"/>
  <c r="B211" i="91"/>
  <c r="A212" i="91"/>
  <c r="D209" i="91" l="1"/>
  <c r="E209" i="91"/>
  <c r="C209" i="91" s="1"/>
  <c r="F209" i="91" s="1"/>
  <c r="A213" i="91"/>
  <c r="B212" i="91"/>
  <c r="D210" i="91" l="1"/>
  <c r="E210" i="91"/>
  <c r="C210" i="91" s="1"/>
  <c r="F210" i="91" s="1"/>
  <c r="B213" i="91"/>
  <c r="A214" i="91"/>
  <c r="E211" i="91" l="1"/>
  <c r="C211" i="91" s="1"/>
  <c r="F211" i="91" s="1"/>
  <c r="D211" i="91"/>
  <c r="B214" i="91"/>
  <c r="A215" i="91"/>
  <c r="D212" i="91" l="1"/>
  <c r="E212" i="91"/>
  <c r="C212" i="91" s="1"/>
  <c r="F212" i="91" s="1"/>
  <c r="B215" i="91"/>
  <c r="A216" i="91"/>
  <c r="D213" i="91" l="1"/>
  <c r="E213" i="91"/>
  <c r="C213" i="91" s="1"/>
  <c r="F213" i="91" s="1"/>
  <c r="A217" i="91"/>
  <c r="B216" i="91"/>
  <c r="E214" i="91" l="1"/>
  <c r="C214" i="91" s="1"/>
  <c r="F214" i="91" s="1"/>
  <c r="D214" i="91"/>
  <c r="A218" i="91"/>
  <c r="B217" i="91"/>
  <c r="D215" i="91" l="1"/>
  <c r="E215" i="91"/>
  <c r="C215" i="91" s="1"/>
  <c r="F215" i="91" s="1"/>
  <c r="B218" i="91"/>
  <c r="A219" i="91"/>
  <c r="E216" i="91" l="1"/>
  <c r="C216" i="91" s="1"/>
  <c r="F216" i="91" s="1"/>
  <c r="D216" i="91"/>
  <c r="B219" i="91"/>
  <c r="A220" i="91"/>
  <c r="D217" i="91" l="1"/>
  <c r="E217" i="91"/>
  <c r="C217" i="91" s="1"/>
  <c r="F217" i="91" s="1"/>
  <c r="A221" i="91"/>
  <c r="B220" i="91"/>
  <c r="D218" i="91" l="1"/>
  <c r="E218" i="91"/>
  <c r="C218" i="91" s="1"/>
  <c r="F218" i="91" s="1"/>
  <c r="B221" i="91"/>
  <c r="A222" i="91"/>
  <c r="D219" i="91" l="1"/>
  <c r="E219" i="91"/>
  <c r="C219" i="91" s="1"/>
  <c r="F219" i="91" s="1"/>
  <c r="B222" i="91"/>
  <c r="A223" i="91"/>
  <c r="D220" i="91" l="1"/>
  <c r="E220" i="91"/>
  <c r="C220" i="91" s="1"/>
  <c r="F220" i="91" s="1"/>
  <c r="B223" i="91"/>
  <c r="A224" i="91"/>
  <c r="D221" i="91" l="1"/>
  <c r="E221" i="91"/>
  <c r="C221" i="91" s="1"/>
  <c r="F221" i="91" s="1"/>
  <c r="A225" i="91"/>
  <c r="B224" i="91"/>
  <c r="D222" i="91" l="1"/>
  <c r="E222" i="91"/>
  <c r="C222" i="91" s="1"/>
  <c r="F222" i="91" s="1"/>
  <c r="A226" i="91"/>
  <c r="B225" i="91"/>
  <c r="D223" i="91" l="1"/>
  <c r="E223" i="91"/>
  <c r="C223" i="91" s="1"/>
  <c r="F223" i="91" s="1"/>
  <c r="B226" i="91"/>
  <c r="A227" i="91"/>
  <c r="D224" i="91" l="1"/>
  <c r="E224" i="91"/>
  <c r="C224" i="91" s="1"/>
  <c r="F224" i="91" s="1"/>
  <c r="B227" i="91"/>
  <c r="A228" i="91"/>
  <c r="D225" i="91" l="1"/>
  <c r="E225" i="91"/>
  <c r="C225" i="91" s="1"/>
  <c r="F225" i="91" s="1"/>
  <c r="A229" i="91"/>
  <c r="B228" i="91"/>
  <c r="D226" i="91" l="1"/>
  <c r="E226" i="91"/>
  <c r="C226" i="91" s="1"/>
  <c r="F226" i="91" s="1"/>
  <c r="A230" i="91"/>
  <c r="B229" i="91"/>
  <c r="E227" i="91" l="1"/>
  <c r="C227" i="91" s="1"/>
  <c r="F227" i="91" s="1"/>
  <c r="D227" i="91"/>
  <c r="B230" i="91"/>
  <c r="A231" i="91"/>
  <c r="E228" i="91" l="1"/>
  <c r="C228" i="91" s="1"/>
  <c r="F228" i="91" s="1"/>
  <c r="D228" i="91"/>
  <c r="B231" i="91"/>
  <c r="A232" i="91"/>
  <c r="E229" i="91" l="1"/>
  <c r="C229" i="91" s="1"/>
  <c r="F229" i="91" s="1"/>
  <c r="D229" i="91"/>
  <c r="A233" i="91"/>
  <c r="B232" i="91"/>
  <c r="D230" i="91" l="1"/>
  <c r="E230" i="91"/>
  <c r="C230" i="91" s="1"/>
  <c r="F230" i="91" s="1"/>
  <c r="A234" i="91"/>
  <c r="B233" i="91"/>
  <c r="D231" i="91" l="1"/>
  <c r="E231" i="91"/>
  <c r="C231" i="91" s="1"/>
  <c r="F231" i="91" s="1"/>
  <c r="B234" i="91"/>
  <c r="A235" i="91"/>
  <c r="D232" i="91" l="1"/>
  <c r="E232" i="91"/>
  <c r="C232" i="91" s="1"/>
  <c r="F232" i="91" s="1"/>
  <c r="B235" i="91"/>
  <c r="A236" i="91"/>
  <c r="D233" i="91" l="1"/>
  <c r="E233" i="91"/>
  <c r="C233" i="91" s="1"/>
  <c r="F233" i="91" s="1"/>
  <c r="A237" i="91"/>
  <c r="B236" i="91"/>
  <c r="E234" i="91" l="1"/>
  <c r="C234" i="91" s="1"/>
  <c r="F234" i="91" s="1"/>
  <c r="D234" i="91"/>
  <c r="A238" i="91"/>
  <c r="B237" i="91"/>
  <c r="D235" i="91" l="1"/>
  <c r="E235" i="91"/>
  <c r="C235" i="91" s="1"/>
  <c r="F235" i="91" s="1"/>
  <c r="B238" i="91"/>
  <c r="A239" i="91"/>
  <c r="D236" i="91" l="1"/>
  <c r="E236" i="91"/>
  <c r="C236" i="91" s="1"/>
  <c r="F236" i="91" s="1"/>
  <c r="B239" i="91"/>
  <c r="A240" i="91"/>
  <c r="D237" i="91" l="1"/>
  <c r="E237" i="91"/>
  <c r="C237" i="91" s="1"/>
  <c r="F237" i="91" s="1"/>
  <c r="A241" i="91"/>
  <c r="B240" i="91"/>
  <c r="D238" i="91" l="1"/>
  <c r="E238" i="91"/>
  <c r="C238" i="91" s="1"/>
  <c r="F238" i="91" s="1"/>
  <c r="A242" i="91"/>
  <c r="B241" i="91"/>
  <c r="D239" i="91" l="1"/>
  <c r="E239" i="91"/>
  <c r="C239" i="91" s="1"/>
  <c r="F239" i="91" s="1"/>
  <c r="B242" i="91"/>
  <c r="A243" i="91"/>
  <c r="E240" i="91" l="1"/>
  <c r="C240" i="91" s="1"/>
  <c r="F240" i="91" s="1"/>
  <c r="D240" i="91"/>
  <c r="B243" i="91"/>
  <c r="A244" i="91"/>
  <c r="E241" i="91" l="1"/>
  <c r="C241" i="91" s="1"/>
  <c r="F241" i="91" s="1"/>
  <c r="D241" i="91"/>
  <c r="A245" i="91"/>
  <c r="B244" i="91"/>
  <c r="D242" i="91" l="1"/>
  <c r="E242" i="91"/>
  <c r="C242" i="91" s="1"/>
  <c r="F242" i="91" s="1"/>
  <c r="A246" i="91"/>
  <c r="B245" i="91"/>
  <c r="D243" i="91" l="1"/>
  <c r="E243" i="91"/>
  <c r="C243" i="91" s="1"/>
  <c r="F243" i="91" s="1"/>
  <c r="B246" i="91"/>
  <c r="A247" i="91"/>
  <c r="D244" i="91" l="1"/>
  <c r="E244" i="91"/>
  <c r="C244" i="91" s="1"/>
  <c r="F244" i="91" s="1"/>
  <c r="B247" i="91"/>
  <c r="A248" i="91"/>
  <c r="E245" i="91" l="1"/>
  <c r="C245" i="91" s="1"/>
  <c r="F245" i="91" s="1"/>
  <c r="D245" i="91"/>
  <c r="A249" i="91"/>
  <c r="B248" i="91"/>
  <c r="E246" i="91" l="1"/>
  <c r="C246" i="91" s="1"/>
  <c r="F246" i="91" s="1"/>
  <c r="D246" i="91"/>
  <c r="A250" i="91"/>
  <c r="B249" i="91"/>
  <c r="D247" i="91" l="1"/>
  <c r="E247" i="91"/>
  <c r="C247" i="91" s="1"/>
  <c r="F247" i="91" s="1"/>
  <c r="B250" i="91"/>
  <c r="A251" i="91"/>
  <c r="D248" i="91" l="1"/>
  <c r="E248" i="91"/>
  <c r="C248" i="91" s="1"/>
  <c r="F248" i="91" s="1"/>
  <c r="B251" i="91"/>
  <c r="A252" i="91"/>
  <c r="D249" i="91" l="1"/>
  <c r="E249" i="91"/>
  <c r="C249" i="91" s="1"/>
  <c r="F249" i="91" s="1"/>
  <c r="A253" i="91"/>
  <c r="B252" i="91"/>
  <c r="D250" i="91" l="1"/>
  <c r="E250" i="91"/>
  <c r="C250" i="91" s="1"/>
  <c r="F250" i="91" s="1"/>
  <c r="B253" i="91"/>
  <c r="D251" i="91" l="1"/>
  <c r="E251" i="91"/>
  <c r="C251" i="91" s="1"/>
  <c r="F251" i="91" s="1"/>
  <c r="E252" i="91" l="1"/>
  <c r="C252" i="91" s="1"/>
  <c r="F252" i="91" s="1"/>
  <c r="D252" i="91"/>
  <c r="E253" i="91" l="1"/>
  <c r="C253" i="91" s="1"/>
  <c r="F253" i="91" s="1"/>
  <c r="D253" i="91"/>
  <c r="G895" i="87" l="1"/>
  <c r="G552" i="87"/>
  <c r="L501" i="87"/>
  <c r="G479" i="87"/>
  <c r="G419" i="87"/>
  <c r="G320" i="87"/>
  <c r="G266" i="87"/>
  <c r="B9" i="46" l="1"/>
  <c r="B8" i="46"/>
  <c r="B16" i="46" l="1"/>
  <c r="A16" i="46" s="1"/>
  <c r="A15" i="46"/>
  <c r="B17" i="46" l="1"/>
  <c r="B18" i="46" l="1"/>
  <c r="A17" i="46"/>
  <c r="A18" i="46" l="1"/>
  <c r="B19" i="46"/>
  <c r="A19" i="46" l="1"/>
  <c r="B20" i="46"/>
  <c r="B21" i="46" l="1"/>
  <c r="A20" i="46"/>
  <c r="A21" i="46" l="1"/>
  <c r="B22" i="46"/>
  <c r="B23" i="46" l="1"/>
  <c r="A22" i="46"/>
  <c r="A23" i="46" l="1"/>
  <c r="B24" i="46"/>
  <c r="A24" i="46" l="1"/>
  <c r="B25" i="46"/>
  <c r="B26" i="46" l="1"/>
  <c r="A25" i="46"/>
  <c r="A26" i="46" l="1"/>
  <c r="B27" i="46"/>
  <c r="A27" i="46" l="1"/>
  <c r="B28" i="46"/>
  <c r="B29" i="46" l="1"/>
  <c r="A28" i="46"/>
  <c r="A29" i="46" l="1"/>
  <c r="B30" i="46"/>
  <c r="B31" i="46" l="1"/>
  <c r="A30" i="46"/>
  <c r="B32" i="46" l="1"/>
  <c r="A31" i="46"/>
  <c r="A32" i="46" l="1"/>
  <c r="B33" i="46"/>
  <c r="B34" i="46" l="1"/>
  <c r="A33" i="46"/>
  <c r="A34" i="46" l="1"/>
  <c r="B35" i="46"/>
  <c r="B36" i="46" l="1"/>
  <c r="A35" i="46"/>
  <c r="B37" i="46" l="1"/>
  <c r="A36" i="46"/>
  <c r="A37" i="46" l="1"/>
  <c r="B38" i="46"/>
  <c r="B39" i="46" l="1"/>
  <c r="A38" i="46"/>
  <c r="A39" i="46" l="1"/>
  <c r="B40" i="46"/>
  <c r="A40" i="46" l="1"/>
  <c r="B41" i="46"/>
  <c r="A41" i="46" l="1"/>
  <c r="B42" i="46"/>
  <c r="A42" i="46" l="1"/>
  <c r="B43" i="46"/>
  <c r="A43" i="46" l="1"/>
  <c r="B44" i="46"/>
  <c r="A44" i="46" l="1"/>
  <c r="B45" i="46"/>
  <c r="A45" i="46" l="1"/>
  <c r="B46" i="46"/>
  <c r="B47" i="46" l="1"/>
  <c r="A46" i="46"/>
  <c r="A47" i="46" l="1"/>
  <c r="B48" i="46"/>
  <c r="B49" i="46" l="1"/>
  <c r="A48" i="46"/>
  <c r="A49" i="46" l="1"/>
  <c r="B50" i="46"/>
  <c r="A50" i="46" l="1"/>
  <c r="B51" i="46"/>
  <c r="A51" i="46" l="1"/>
  <c r="B52" i="46"/>
  <c r="A52" i="46" l="1"/>
  <c r="B53" i="46"/>
  <c r="A53" i="46" l="1"/>
  <c r="B54" i="46"/>
  <c r="A54" i="46" l="1"/>
  <c r="B55" i="46"/>
  <c r="A55" i="46" l="1"/>
  <c r="B56" i="46"/>
  <c r="B57" i="46" l="1"/>
  <c r="A56" i="46"/>
  <c r="A57" i="46" l="1"/>
  <c r="B58" i="46"/>
  <c r="A58" i="46" l="1"/>
  <c r="B59" i="46"/>
  <c r="A59" i="46" l="1"/>
  <c r="B60" i="46"/>
  <c r="B61" i="46" l="1"/>
  <c r="A60" i="46"/>
  <c r="A61" i="46" l="1"/>
  <c r="B62" i="46"/>
  <c r="A62" i="46" l="1"/>
  <c r="B63" i="46"/>
  <c r="A63" i="46" l="1"/>
  <c r="B64" i="46"/>
  <c r="B65" i="46" l="1"/>
  <c r="A64" i="46"/>
  <c r="A65" i="46" l="1"/>
  <c r="B66" i="46"/>
  <c r="A66" i="46" l="1"/>
  <c r="B67" i="46"/>
  <c r="A67" i="46" l="1"/>
  <c r="B68" i="46"/>
  <c r="B69" i="46" l="1"/>
  <c r="A68" i="46"/>
  <c r="A69" i="46" l="1"/>
  <c r="B70" i="46"/>
  <c r="A70" i="46" l="1"/>
  <c r="B71" i="46"/>
  <c r="A71" i="46" l="1"/>
  <c r="B72" i="46"/>
  <c r="B73" i="46" l="1"/>
  <c r="A72" i="46"/>
  <c r="A73" i="46" l="1"/>
  <c r="B74" i="46"/>
  <c r="A74" i="46" l="1"/>
  <c r="B75" i="46"/>
  <c r="A75" i="46" l="1"/>
  <c r="B76" i="46"/>
  <c r="A76" i="46" l="1"/>
  <c r="B77" i="46"/>
  <c r="A77" i="46" l="1"/>
  <c r="B78" i="46"/>
  <c r="A78" i="46" l="1"/>
  <c r="B79" i="46"/>
  <c r="A79" i="46" l="1"/>
  <c r="B80" i="46"/>
  <c r="A80" i="46" l="1"/>
  <c r="B81" i="46"/>
  <c r="A81" i="46" l="1"/>
  <c r="B82" i="46"/>
  <c r="A82" i="46" l="1"/>
  <c r="B83" i="46"/>
  <c r="A83" i="46" l="1"/>
  <c r="B84" i="46"/>
  <c r="B85" i="46" l="1"/>
  <c r="A84" i="46"/>
  <c r="A85" i="46" l="1"/>
  <c r="B86" i="46"/>
  <c r="A86" i="46" l="1"/>
  <c r="B87" i="46"/>
  <c r="A87" i="46" l="1"/>
  <c r="B88" i="46"/>
  <c r="B89" i="46" l="1"/>
  <c r="A88" i="46"/>
  <c r="A89" i="46" l="1"/>
  <c r="B90" i="46"/>
  <c r="A90" i="46" l="1"/>
  <c r="B91" i="46"/>
  <c r="A91" i="46" l="1"/>
  <c r="B92" i="46"/>
  <c r="B93" i="46" l="1"/>
  <c r="A92" i="46"/>
  <c r="A93" i="46" l="1"/>
  <c r="B94" i="46"/>
  <c r="A94" i="46" l="1"/>
  <c r="B95" i="46"/>
  <c r="A95" i="46" l="1"/>
  <c r="B96" i="46"/>
  <c r="B97" i="46" l="1"/>
  <c r="A96" i="46"/>
  <c r="A97" i="46" l="1"/>
  <c r="B98" i="46"/>
  <c r="A98" i="46" l="1"/>
  <c r="B99" i="46"/>
  <c r="A99" i="46" l="1"/>
  <c r="B100" i="46"/>
  <c r="B101" i="46" l="1"/>
  <c r="A100" i="46"/>
  <c r="A101" i="46" l="1"/>
  <c r="B102" i="46"/>
  <c r="A102" i="46" l="1"/>
  <c r="B103" i="46"/>
  <c r="A103" i="46" l="1"/>
  <c r="B104" i="46"/>
  <c r="B105" i="46" l="1"/>
  <c r="A104" i="46"/>
  <c r="A105" i="46" l="1"/>
  <c r="B106" i="46"/>
  <c r="A106" i="46" l="1"/>
  <c r="B107" i="46"/>
  <c r="A107" i="46" l="1"/>
  <c r="B108" i="46"/>
  <c r="B109" i="46" l="1"/>
  <c r="A108" i="46"/>
  <c r="A109" i="46" l="1"/>
  <c r="B110" i="46"/>
  <c r="A110" i="46" l="1"/>
  <c r="B111" i="46"/>
  <c r="A111" i="46" l="1"/>
  <c r="B112" i="46"/>
  <c r="B113" i="46" l="1"/>
  <c r="A112" i="46"/>
  <c r="A113" i="46" l="1"/>
  <c r="B114" i="46"/>
  <c r="A114" i="46" l="1"/>
  <c r="B115" i="46"/>
  <c r="A115" i="46" l="1"/>
  <c r="B116" i="46"/>
  <c r="B117" i="46" l="1"/>
  <c r="A116" i="46"/>
  <c r="A117" i="46" l="1"/>
  <c r="B118" i="46"/>
  <c r="A118" i="46" l="1"/>
  <c r="B119" i="46"/>
  <c r="A119" i="46" l="1"/>
  <c r="B120" i="46"/>
  <c r="B121" i="46" l="1"/>
  <c r="A120" i="46"/>
  <c r="A121" i="46" l="1"/>
  <c r="B122" i="46"/>
  <c r="A122" i="46" l="1"/>
  <c r="B123" i="46"/>
  <c r="A123" i="46" l="1"/>
  <c r="B124" i="46"/>
  <c r="B125" i="46" l="1"/>
  <c r="A124" i="46"/>
  <c r="A125" i="46" l="1"/>
  <c r="B126" i="46"/>
  <c r="A126" i="46" l="1"/>
  <c r="B127" i="46"/>
  <c r="A127" i="46" l="1"/>
  <c r="B128" i="46"/>
  <c r="B129" i="46" l="1"/>
  <c r="A128" i="46"/>
  <c r="A129" i="46" l="1"/>
  <c r="B130" i="46"/>
  <c r="A130" i="46" l="1"/>
  <c r="B131" i="46"/>
  <c r="A131" i="46" l="1"/>
  <c r="B132" i="46"/>
  <c r="B133" i="46" l="1"/>
  <c r="A132" i="46"/>
  <c r="A133" i="46" l="1"/>
  <c r="B134" i="46"/>
  <c r="A134" i="46" l="1"/>
  <c r="B135" i="46"/>
  <c r="A135" i="46" l="1"/>
  <c r="B136" i="46"/>
  <c r="B137" i="46" l="1"/>
  <c r="A136" i="46"/>
  <c r="A137" i="46" l="1"/>
  <c r="B138" i="46"/>
  <c r="A138" i="46" l="1"/>
  <c r="B139" i="46"/>
  <c r="A139" i="46" l="1"/>
  <c r="B140" i="46"/>
  <c r="B141" i="46" l="1"/>
  <c r="A140" i="46"/>
  <c r="A141" i="46" l="1"/>
  <c r="B142" i="46"/>
  <c r="A142" i="46" l="1"/>
  <c r="B143" i="46"/>
  <c r="A143" i="46" l="1"/>
  <c r="B144" i="46"/>
  <c r="B145" i="46" l="1"/>
  <c r="A144" i="46"/>
  <c r="A145" i="46" l="1"/>
  <c r="B146" i="46"/>
  <c r="A146" i="46" l="1"/>
  <c r="B147" i="46"/>
  <c r="A147" i="46" l="1"/>
  <c r="B148" i="46"/>
  <c r="B149" i="46" l="1"/>
  <c r="A148" i="46"/>
  <c r="A149" i="46" l="1"/>
  <c r="B150" i="46"/>
  <c r="A150" i="46" l="1"/>
  <c r="B151" i="46"/>
  <c r="A151" i="46" l="1"/>
  <c r="B152" i="46"/>
  <c r="B153" i="46" l="1"/>
  <c r="A152" i="46"/>
  <c r="A153" i="46" l="1"/>
  <c r="B154" i="46"/>
  <c r="A154" i="46" l="1"/>
  <c r="B155" i="46"/>
  <c r="A155" i="46" l="1"/>
  <c r="B156" i="46"/>
  <c r="B157" i="46" l="1"/>
  <c r="A156" i="46"/>
  <c r="A157" i="46" l="1"/>
  <c r="B158" i="46"/>
  <c r="A158" i="46" l="1"/>
  <c r="B159" i="46"/>
  <c r="A159" i="46" s="1"/>
  <c r="B5" i="46" l="1"/>
  <c r="F15" i="46" l="1"/>
  <c r="F16" i="46" s="1"/>
  <c r="F17" i="46" s="1"/>
  <c r="F18" i="46" s="1"/>
  <c r="F19" i="46" s="1"/>
  <c r="F20" i="46" s="1"/>
  <c r="F21" i="46" s="1"/>
  <c r="F22" i="46" s="1"/>
  <c r="F23" i="46" s="1"/>
  <c r="F24" i="46" s="1"/>
  <c r="F25" i="46" s="1"/>
  <c r="F26" i="46" s="1"/>
  <c r="F27" i="46" s="1"/>
  <c r="F28" i="46" s="1"/>
  <c r="F29" i="46" s="1"/>
  <c r="F30" i="46" s="1"/>
  <c r="B11" i="46"/>
  <c r="E131" i="46" l="1"/>
  <c r="E126" i="46"/>
  <c r="E71" i="46"/>
  <c r="E83" i="46"/>
  <c r="E137" i="46"/>
  <c r="E46" i="46"/>
  <c r="E144" i="46"/>
  <c r="E95" i="46"/>
  <c r="E108" i="46"/>
  <c r="E41" i="46"/>
  <c r="E125" i="46"/>
  <c r="E150" i="46"/>
  <c r="E43" i="46"/>
  <c r="E42" i="46"/>
  <c r="E84" i="46"/>
  <c r="E39" i="46"/>
  <c r="E120" i="46"/>
  <c r="E119" i="46"/>
  <c r="E86" i="46"/>
  <c r="E62" i="46"/>
  <c r="E31" i="46"/>
  <c r="E112" i="46"/>
  <c r="E85" i="46"/>
  <c r="E65" i="46"/>
  <c r="E122" i="46"/>
  <c r="E115" i="46"/>
  <c r="E64" i="46"/>
  <c r="E90" i="46"/>
  <c r="E50" i="46"/>
  <c r="E127" i="46"/>
  <c r="E140" i="46"/>
  <c r="E35" i="46"/>
  <c r="E52" i="46"/>
  <c r="E147" i="46"/>
  <c r="E96" i="46"/>
  <c r="E89" i="46"/>
  <c r="E67" i="46"/>
  <c r="E130" i="46"/>
  <c r="E79" i="46"/>
  <c r="E117" i="46"/>
  <c r="E97" i="46"/>
  <c r="E77" i="46"/>
  <c r="E113" i="46"/>
  <c r="E133" i="46"/>
  <c r="E132" i="46"/>
  <c r="E118" i="46"/>
  <c r="E114" i="46"/>
  <c r="E72" i="46"/>
  <c r="E82" i="46"/>
  <c r="E111" i="46"/>
  <c r="E58" i="46"/>
  <c r="E104" i="46"/>
  <c r="E129" i="46"/>
  <c r="E98" i="46"/>
  <c r="E94" i="46"/>
  <c r="E128" i="46"/>
  <c r="E109" i="46"/>
  <c r="E54" i="46"/>
  <c r="E103" i="46"/>
  <c r="E99" i="46"/>
  <c r="E36" i="46"/>
  <c r="E116" i="46"/>
  <c r="E88" i="46"/>
  <c r="E69" i="46"/>
  <c r="E134" i="46"/>
  <c r="E87" i="46"/>
  <c r="E68" i="46"/>
  <c r="E81" i="46"/>
  <c r="E135" i="46"/>
  <c r="E101" i="46"/>
  <c r="E100" i="46"/>
  <c r="E107" i="46"/>
  <c r="E66" i="46"/>
  <c r="E145" i="46"/>
  <c r="E139" i="46"/>
  <c r="E60" i="46"/>
  <c r="E59" i="46"/>
  <c r="E33" i="46"/>
  <c r="E57" i="46"/>
  <c r="E106" i="46"/>
  <c r="E40" i="46"/>
  <c r="E56" i="46"/>
  <c r="E142" i="46"/>
  <c r="E80" i="46"/>
  <c r="E55" i="46"/>
  <c r="E141" i="46"/>
  <c r="E49" i="46"/>
  <c r="E70" i="46"/>
  <c r="E38" i="46"/>
  <c r="E45" i="46"/>
  <c r="E148" i="46"/>
  <c r="E75" i="46"/>
  <c r="E138" i="46"/>
  <c r="E32" i="46"/>
  <c r="E47" i="46"/>
  <c r="E121" i="46"/>
  <c r="E53" i="46"/>
  <c r="E92" i="46"/>
  <c r="E91" i="46"/>
  <c r="E110" i="46"/>
  <c r="E48" i="46"/>
  <c r="E143" i="46"/>
  <c r="E124" i="46"/>
  <c r="E73" i="46"/>
  <c r="E44" i="46"/>
  <c r="E123" i="46"/>
  <c r="E136" i="46"/>
  <c r="E149" i="46"/>
  <c r="E37" i="46"/>
  <c r="E61" i="46"/>
  <c r="E78" i="46"/>
  <c r="E146" i="46"/>
  <c r="E51" i="46"/>
  <c r="E105" i="46"/>
  <c r="E74" i="46"/>
  <c r="E102" i="46"/>
  <c r="E63" i="46"/>
  <c r="E76" i="46"/>
  <c r="E34" i="46"/>
  <c r="E93" i="46"/>
  <c r="D31" i="46"/>
  <c r="C31" i="46" l="1"/>
  <c r="E160" i="46"/>
  <c r="F31" i="46" l="1"/>
  <c r="D32" i="46" l="1"/>
  <c r="C32" i="46" l="1"/>
  <c r="F32" i="46" l="1"/>
  <c r="D33" i="46" l="1"/>
  <c r="C33" i="46" l="1"/>
  <c r="F33" i="46" l="1"/>
  <c r="D34" i="46" l="1"/>
  <c r="C34" i="46" l="1"/>
  <c r="F34" i="46" l="1"/>
  <c r="D35" i="46" l="1"/>
  <c r="C35" i="46" s="1"/>
  <c r="F35" i="46" s="1"/>
  <c r="D36" i="46" l="1"/>
  <c r="C36" i="46" s="1"/>
  <c r="F36" i="46" s="1"/>
  <c r="D37" i="46" l="1"/>
  <c r="C37" i="46" s="1"/>
  <c r="F37" i="46" s="1"/>
  <c r="D38" i="46" l="1"/>
  <c r="C38" i="46" s="1"/>
  <c r="F38" i="46" s="1"/>
  <c r="D39" i="46" l="1"/>
  <c r="C39" i="46" s="1"/>
  <c r="F39" i="46" s="1"/>
  <c r="D40" i="46" l="1"/>
  <c r="C40" i="46" s="1"/>
  <c r="F40" i="46" s="1"/>
  <c r="D41" i="46" l="1"/>
  <c r="C41" i="46" s="1"/>
  <c r="F41" i="46" s="1"/>
  <c r="D42" i="46" l="1"/>
  <c r="C42" i="46" s="1"/>
  <c r="F42" i="46" s="1"/>
  <c r="D43" i="46" l="1"/>
  <c r="C43" i="46" s="1"/>
  <c r="F43" i="46" s="1"/>
  <c r="D44" i="46" l="1"/>
  <c r="C44" i="46" s="1"/>
  <c r="F44" i="46" s="1"/>
  <c r="D45" i="46" l="1"/>
  <c r="C45" i="46" s="1"/>
  <c r="F45" i="46" s="1"/>
  <c r="D46" i="46" l="1"/>
  <c r="C46" i="46" s="1"/>
  <c r="F46" i="46" s="1"/>
  <c r="D47" i="46" l="1"/>
  <c r="C47" i="46" s="1"/>
  <c r="F47" i="46" s="1"/>
  <c r="D48" i="46" l="1"/>
  <c r="C48" i="46" s="1"/>
  <c r="F48" i="46" s="1"/>
  <c r="D49" i="46" l="1"/>
  <c r="C49" i="46" s="1"/>
  <c r="F49" i="46" s="1"/>
  <c r="D50" i="46" l="1"/>
  <c r="C50" i="46" s="1"/>
  <c r="F50" i="46" s="1"/>
  <c r="D51" i="46" l="1"/>
  <c r="C51" i="46" s="1"/>
  <c r="F51" i="46" s="1"/>
  <c r="D52" i="46" l="1"/>
  <c r="C52" i="46" s="1"/>
  <c r="F52" i="46" s="1"/>
  <c r="D53" i="46" l="1"/>
  <c r="C53" i="46" s="1"/>
  <c r="F53" i="46" s="1"/>
  <c r="D54" i="46" l="1"/>
  <c r="C54" i="46" s="1"/>
  <c r="F54" i="46" s="1"/>
  <c r="D55" i="46" l="1"/>
  <c r="C55" i="46" s="1"/>
  <c r="F55" i="46" s="1"/>
  <c r="D56" i="46" l="1"/>
  <c r="C56" i="46" s="1"/>
  <c r="F56" i="46" s="1"/>
  <c r="D57" i="46" l="1"/>
  <c r="C57" i="46" s="1"/>
  <c r="F57" i="46" s="1"/>
  <c r="D58" i="46" l="1"/>
  <c r="C58" i="46" s="1"/>
  <c r="F58" i="46" s="1"/>
  <c r="D59" i="46" l="1"/>
  <c r="C59" i="46" s="1"/>
  <c r="F59" i="46" s="1"/>
  <c r="D60" i="46" l="1"/>
  <c r="C60" i="46" s="1"/>
  <c r="F60" i="46" s="1"/>
  <c r="D61" i="46" l="1"/>
  <c r="C61" i="46" s="1"/>
  <c r="F61" i="46" s="1"/>
  <c r="D62" i="46" l="1"/>
  <c r="C62" i="46" s="1"/>
  <c r="F62" i="46" s="1"/>
  <c r="D63" i="46" l="1"/>
  <c r="C63" i="46" s="1"/>
  <c r="F63" i="46" s="1"/>
  <c r="D64" i="46" l="1"/>
  <c r="C64" i="46" s="1"/>
  <c r="F64" i="46" s="1"/>
  <c r="D65" i="46" l="1"/>
  <c r="C65" i="46" s="1"/>
  <c r="F65" i="46" s="1"/>
  <c r="D66" i="46" l="1"/>
  <c r="C66" i="46" s="1"/>
  <c r="F66" i="46" s="1"/>
  <c r="D67" i="46" l="1"/>
  <c r="C67" i="46" s="1"/>
  <c r="F67" i="46" s="1"/>
  <c r="D68" i="46" l="1"/>
  <c r="C68" i="46" s="1"/>
  <c r="F68" i="46" s="1"/>
  <c r="D69" i="46" l="1"/>
  <c r="C69" i="46" s="1"/>
  <c r="F69" i="46" s="1"/>
  <c r="D70" i="46" l="1"/>
  <c r="C70" i="46" s="1"/>
  <c r="F70" i="46"/>
  <c r="D71" i="46" l="1"/>
  <c r="C71" i="46" s="1"/>
  <c r="F71" i="46" s="1"/>
  <c r="D72" i="46" l="1"/>
  <c r="C72" i="46" s="1"/>
  <c r="F72" i="46" s="1"/>
  <c r="D73" i="46" l="1"/>
  <c r="C73" i="46" s="1"/>
  <c r="F73" i="46" s="1"/>
  <c r="D74" i="46" l="1"/>
  <c r="C74" i="46" s="1"/>
  <c r="F74" i="46" s="1"/>
  <c r="D75" i="46" l="1"/>
  <c r="C75" i="46" s="1"/>
  <c r="F75" i="46" s="1"/>
  <c r="D76" i="46" l="1"/>
  <c r="C76" i="46" s="1"/>
  <c r="F76" i="46" s="1"/>
  <c r="D77" i="46" l="1"/>
  <c r="C77" i="46" s="1"/>
  <c r="F77" i="46" s="1"/>
  <c r="D78" i="46" l="1"/>
  <c r="C78" i="46" s="1"/>
  <c r="F78" i="46" s="1"/>
  <c r="D79" i="46" l="1"/>
  <c r="C79" i="46" s="1"/>
  <c r="F79" i="46" s="1"/>
  <c r="D80" i="46" l="1"/>
  <c r="C80" i="46" s="1"/>
  <c r="F80" i="46" s="1"/>
  <c r="D81" i="46" l="1"/>
  <c r="C81" i="46" s="1"/>
  <c r="F81" i="46" s="1"/>
  <c r="D82" i="46" l="1"/>
  <c r="C82" i="46" s="1"/>
  <c r="F82" i="46" s="1"/>
  <c r="D83" i="46" l="1"/>
  <c r="C83" i="46" s="1"/>
  <c r="F83" i="46" s="1"/>
  <c r="D84" i="46" l="1"/>
  <c r="C84" i="46" s="1"/>
  <c r="F84" i="46" s="1"/>
  <c r="D85" i="46" l="1"/>
  <c r="C85" i="46" s="1"/>
  <c r="F85" i="46" s="1"/>
  <c r="D86" i="46" l="1"/>
  <c r="C86" i="46" s="1"/>
  <c r="F86" i="46" s="1"/>
  <c r="D87" i="46" l="1"/>
  <c r="C87" i="46" s="1"/>
  <c r="F87" i="46" s="1"/>
  <c r="D88" i="46" l="1"/>
  <c r="C88" i="46" s="1"/>
  <c r="F88" i="46" s="1"/>
  <c r="D89" i="46" l="1"/>
  <c r="C89" i="46" s="1"/>
  <c r="F89" i="46" s="1"/>
  <c r="D90" i="46" l="1"/>
  <c r="C90" i="46" s="1"/>
  <c r="F90" i="46" s="1"/>
  <c r="D91" i="46" l="1"/>
  <c r="C91" i="46" s="1"/>
  <c r="F91" i="46" s="1"/>
  <c r="D92" i="46" l="1"/>
  <c r="C92" i="46" s="1"/>
  <c r="F92" i="46" s="1"/>
  <c r="D93" i="46" l="1"/>
  <c r="C93" i="46" s="1"/>
  <c r="F93" i="46" s="1"/>
  <c r="D94" i="46" l="1"/>
  <c r="C94" i="46" s="1"/>
  <c r="F94" i="46" s="1"/>
  <c r="D95" i="46" l="1"/>
  <c r="C95" i="46" s="1"/>
  <c r="F95" i="46" s="1"/>
  <c r="D96" i="46" l="1"/>
  <c r="C96" i="46" s="1"/>
  <c r="F96" i="46" s="1"/>
  <c r="D97" i="46" l="1"/>
  <c r="C97" i="46" s="1"/>
  <c r="F97" i="46" s="1"/>
  <c r="D98" i="46" l="1"/>
  <c r="C98" i="46" s="1"/>
  <c r="F98" i="46" s="1"/>
  <c r="D99" i="46" l="1"/>
  <c r="C99" i="46" s="1"/>
  <c r="F99" i="46" s="1"/>
  <c r="D100" i="46" l="1"/>
  <c r="C100" i="46" s="1"/>
  <c r="F100" i="46" s="1"/>
  <c r="D101" i="46" l="1"/>
  <c r="C101" i="46" s="1"/>
  <c r="F101" i="46" s="1"/>
  <c r="D102" i="46" l="1"/>
  <c r="C102" i="46" s="1"/>
  <c r="F102" i="46" s="1"/>
  <c r="D103" i="46" l="1"/>
  <c r="C103" i="46" s="1"/>
  <c r="F103" i="46" s="1"/>
  <c r="D104" i="46" l="1"/>
  <c r="C104" i="46" s="1"/>
  <c r="F104" i="46" s="1"/>
  <c r="D105" i="46" l="1"/>
  <c r="C105" i="46" s="1"/>
  <c r="F105" i="46" s="1"/>
  <c r="D106" i="46" l="1"/>
  <c r="C106" i="46" s="1"/>
  <c r="F106" i="46" s="1"/>
  <c r="D107" i="46" l="1"/>
  <c r="C107" i="46" s="1"/>
  <c r="F107" i="46" s="1"/>
  <c r="D108" i="46" l="1"/>
  <c r="C108" i="46" s="1"/>
  <c r="F108" i="46" s="1"/>
  <c r="D109" i="46" l="1"/>
  <c r="C109" i="46" s="1"/>
  <c r="F109" i="46" s="1"/>
  <c r="D110" i="46" l="1"/>
  <c r="C110" i="46" s="1"/>
  <c r="F110" i="46" s="1"/>
  <c r="D111" i="46" l="1"/>
  <c r="C111" i="46" s="1"/>
  <c r="F111" i="46" s="1"/>
  <c r="D112" i="46" l="1"/>
  <c r="C112" i="46" s="1"/>
  <c r="F112" i="46" s="1"/>
  <c r="D113" i="46" l="1"/>
  <c r="C113" i="46" s="1"/>
  <c r="F113" i="46" s="1"/>
  <c r="D114" i="46" l="1"/>
  <c r="C114" i="46" s="1"/>
  <c r="F114" i="46" s="1"/>
  <c r="D115" i="46" l="1"/>
  <c r="C115" i="46" s="1"/>
  <c r="F115" i="46" s="1"/>
  <c r="D116" i="46" l="1"/>
  <c r="C116" i="46" s="1"/>
  <c r="F116" i="46" s="1"/>
  <c r="D117" i="46" l="1"/>
  <c r="C117" i="46" s="1"/>
  <c r="F117" i="46" s="1"/>
  <c r="D118" i="46" l="1"/>
  <c r="C118" i="46" s="1"/>
  <c r="F118" i="46" s="1"/>
  <c r="D119" i="46" l="1"/>
  <c r="C119" i="46" s="1"/>
  <c r="F119" i="46" s="1"/>
  <c r="D120" i="46" l="1"/>
  <c r="C120" i="46" s="1"/>
  <c r="F120" i="46" s="1"/>
  <c r="D121" i="46" l="1"/>
  <c r="C121" i="46" s="1"/>
  <c r="F121" i="46" s="1"/>
  <c r="D122" i="46" l="1"/>
  <c r="C122" i="46" s="1"/>
  <c r="F122" i="46" s="1"/>
  <c r="D123" i="46" l="1"/>
  <c r="C123" i="46" s="1"/>
  <c r="F123" i="46" s="1"/>
  <c r="D124" i="46" l="1"/>
  <c r="C124" i="46" s="1"/>
  <c r="F124" i="46" s="1"/>
  <c r="D125" i="46" l="1"/>
  <c r="C125" i="46" s="1"/>
  <c r="F125" i="46" s="1"/>
  <c r="D126" i="46" l="1"/>
  <c r="C126" i="46" s="1"/>
  <c r="F126" i="46" s="1"/>
  <c r="D127" i="46" l="1"/>
  <c r="C127" i="46" s="1"/>
  <c r="F127" i="46" s="1"/>
  <c r="D128" i="46" l="1"/>
  <c r="C128" i="46" s="1"/>
  <c r="F128" i="46" s="1"/>
  <c r="D129" i="46" l="1"/>
  <c r="C129" i="46" s="1"/>
  <c r="F129" i="46" s="1"/>
  <c r="D130" i="46" l="1"/>
  <c r="C130" i="46" s="1"/>
  <c r="F130" i="46" s="1"/>
  <c r="D131" i="46" l="1"/>
  <c r="C131" i="46" s="1"/>
  <c r="F131" i="46" s="1"/>
  <c r="D132" i="46" l="1"/>
  <c r="C132" i="46" s="1"/>
  <c r="F132" i="46" s="1"/>
  <c r="D133" i="46" l="1"/>
  <c r="C133" i="46" s="1"/>
  <c r="F133" i="46" s="1"/>
  <c r="D134" i="46" l="1"/>
  <c r="C134" i="46" s="1"/>
  <c r="F134" i="46" s="1"/>
  <c r="D135" i="46" l="1"/>
  <c r="C135" i="46" s="1"/>
  <c r="F135" i="46" s="1"/>
  <c r="D136" i="46" l="1"/>
  <c r="C136" i="46" s="1"/>
  <c r="F136" i="46" s="1"/>
  <c r="D137" i="46" l="1"/>
  <c r="C137" i="46" s="1"/>
  <c r="F137" i="46" s="1"/>
  <c r="D138" i="46" l="1"/>
  <c r="C138" i="46" s="1"/>
  <c r="F138" i="46" s="1"/>
  <c r="D139" i="46" l="1"/>
  <c r="C139" i="46" s="1"/>
  <c r="F139" i="46" s="1"/>
  <c r="D140" i="46" l="1"/>
  <c r="C140" i="46" s="1"/>
  <c r="F140" i="46" s="1"/>
  <c r="D141" i="46" l="1"/>
  <c r="C141" i="46" s="1"/>
  <c r="F141" i="46" s="1"/>
  <c r="D142" i="46" l="1"/>
  <c r="C142" i="46" s="1"/>
  <c r="F142" i="46" s="1"/>
  <c r="D143" i="46" l="1"/>
  <c r="C143" i="46" s="1"/>
  <c r="F143" i="46" s="1"/>
  <c r="D144" i="46" l="1"/>
  <c r="C144" i="46" s="1"/>
  <c r="F144" i="46" s="1"/>
  <c r="D145" i="46" l="1"/>
  <c r="C145" i="46" s="1"/>
  <c r="F145" i="46" s="1"/>
  <c r="D146" i="46" l="1"/>
  <c r="C146" i="46" s="1"/>
  <c r="F146" i="46" s="1"/>
  <c r="D147" i="46" l="1"/>
  <c r="C147" i="46" s="1"/>
  <c r="F147" i="46" s="1"/>
  <c r="D148" i="46" l="1"/>
  <c r="C148" i="46" s="1"/>
  <c r="F148" i="46" s="1"/>
  <c r="D149" i="46" l="1"/>
  <c r="C149" i="46" s="1"/>
  <c r="F149" i="46" s="1"/>
  <c r="D150" i="46" l="1"/>
  <c r="C150" i="46" l="1"/>
  <c r="D160" i="46"/>
  <c r="C160" i="46" l="1"/>
  <c r="F150" i="46"/>
  <c r="F151" i="46" s="1"/>
  <c r="F152" i="46" s="1"/>
  <c r="F153" i="46" s="1"/>
  <c r="F154" i="46" s="1"/>
  <c r="F155" i="46" s="1"/>
  <c r="F156" i="46" s="1"/>
  <c r="F157" i="46" s="1"/>
  <c r="F158" i="46" s="1"/>
  <c r="F159" i="4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Ketty del Carmen Ortega</author>
  </authors>
  <commentList>
    <comment ref="B9" authorId="0" shapeId="0" xr:uid="{C6E98682-0861-4250-A565-1F97E6E2981D}">
      <text>
        <r>
          <rPr>
            <b/>
            <sz val="10"/>
            <color indexed="81"/>
            <rFont val="Tahoma"/>
            <family val="2"/>
          </rPr>
          <t>Ketty del Carmen Ortega:</t>
        </r>
        <r>
          <rPr>
            <sz val="10"/>
            <color indexed="81"/>
            <rFont val="Tahoma"/>
            <family val="2"/>
          </rPr>
          <t xml:space="preserve">
ESTADOS FINANCIEROS PRESENTADOS ANTE LA SUPERSOCIEDADES </t>
        </r>
      </text>
    </comment>
  </commentList>
</comments>
</file>

<file path=xl/sharedStrings.xml><?xml version="1.0" encoding="utf-8"?>
<sst xmlns="http://schemas.openxmlformats.org/spreadsheetml/2006/main" count="6581" uniqueCount="1981">
  <si>
    <t>SOLUCIONES LOGISTICAS MAD SAS</t>
  </si>
  <si>
    <t>VACACIONES</t>
  </si>
  <si>
    <t>Plazo</t>
  </si>
  <si>
    <t>SALDO</t>
  </si>
  <si>
    <t>TOTAL CREDITOS</t>
  </si>
  <si>
    <t>Tasa proyectada reestructuración</t>
  </si>
  <si>
    <t>Anual</t>
  </si>
  <si>
    <t>Mes vencida</t>
  </si>
  <si>
    <t>TOTAL CUOTA</t>
  </si>
  <si>
    <t>meses</t>
  </si>
  <si>
    <t>Plazo gracia</t>
  </si>
  <si>
    <t>Cuota fija</t>
  </si>
  <si>
    <t>INFORME DE ENDEUDAMIENTO FINANCIERO</t>
  </si>
  <si>
    <t>BANCO DAVIVIENDA</t>
  </si>
  <si>
    <t>BANCO DE OCCIDENTE</t>
  </si>
  <si>
    <t>BANCO DE BOGOTA</t>
  </si>
  <si>
    <t>BANCO BBVA</t>
  </si>
  <si>
    <t>INTERESES</t>
  </si>
  <si>
    <t xml:space="preserve">CONCEPTOS </t>
  </si>
  <si>
    <t>COMISION POSPAGO</t>
  </si>
  <si>
    <t>COMISION KIT</t>
  </si>
  <si>
    <t>RECAUDO CVS</t>
  </si>
  <si>
    <t>CVS PLUS</t>
  </si>
  <si>
    <t>BONIFICACION POSPAGO</t>
  </si>
  <si>
    <t>CORRESPONSALIA</t>
  </si>
  <si>
    <t>TOTAL 2025</t>
  </si>
  <si>
    <t>TOTAL 2026</t>
  </si>
  <si>
    <t>TOTAL 2027</t>
  </si>
  <si>
    <t>TOTAL 2028</t>
  </si>
  <si>
    <t>TOTAL 2029</t>
  </si>
  <si>
    <t>TOTAL 2030</t>
  </si>
  <si>
    <t>TOTAL 2031</t>
  </si>
  <si>
    <t>TOTAL 2032</t>
  </si>
  <si>
    <t>TOTAL 2033</t>
  </si>
  <si>
    <t>TOTAL 2034</t>
  </si>
  <si>
    <t>TOTAL 2035</t>
  </si>
  <si>
    <t>RESIDUAL</t>
  </si>
  <si>
    <t>BONIFICACION TAT</t>
  </si>
  <si>
    <t>COMISION HOGAR</t>
  </si>
  <si>
    <t>APOYO ASESORES</t>
  </si>
  <si>
    <t xml:space="preserve">COSTOS </t>
  </si>
  <si>
    <t xml:space="preserve">TOTAL INGRESOS OPERACIONEALES </t>
  </si>
  <si>
    <t>NOMINA STAFF</t>
  </si>
  <si>
    <t>COMISIONES</t>
  </si>
  <si>
    <t>ICA</t>
  </si>
  <si>
    <t xml:space="preserve">INGRESOS </t>
  </si>
  <si>
    <t>NOMINA</t>
  </si>
  <si>
    <t>ARRIENDOS</t>
  </si>
  <si>
    <t>SERVICIOS PUBLICOS</t>
  </si>
  <si>
    <t>OTROS</t>
  </si>
  <si>
    <t>ESTUDIOS DE SEGURIDAD</t>
  </si>
  <si>
    <t xml:space="preserve">GASTOS ADMINISTRATIVOS </t>
  </si>
  <si>
    <t xml:space="preserve">GASTOS FINANCIEROS </t>
  </si>
  <si>
    <t xml:space="preserve">TOTAL GASTOS  ADMINISTRATIVOS </t>
  </si>
  <si>
    <t xml:space="preserve">TOTAL GASTOS  FINANCIEROS </t>
  </si>
  <si>
    <t>MES</t>
  </si>
  <si>
    <t>CUOTA</t>
  </si>
  <si>
    <t xml:space="preserve">ABONO A CAPITAL </t>
  </si>
  <si>
    <t>ABONO INT</t>
  </si>
  <si>
    <t xml:space="preserve">IMPORENTA </t>
  </si>
  <si>
    <t xml:space="preserve">IVA GENERADO </t>
  </si>
  <si>
    <t xml:space="preserve">IVA PAGADO DIAN </t>
  </si>
  <si>
    <t xml:space="preserve">MARGEN </t>
  </si>
  <si>
    <t xml:space="preserve">MARGEN NETO </t>
  </si>
  <si>
    <t xml:space="preserve">RETENCION FUENTE APLICADA </t>
  </si>
  <si>
    <t xml:space="preserve">SALDO INICIAL </t>
  </si>
  <si>
    <t xml:space="preserve">PRIMA </t>
  </si>
  <si>
    <t xml:space="preserve">CESANTIAS </t>
  </si>
  <si>
    <t xml:space="preserve">INT CESANTIAS </t>
  </si>
  <si>
    <t>SALDO INICIAL</t>
  </si>
  <si>
    <t>SE UTILIZA EL APALANCAMIENTO, SI=1;NO=0</t>
  </si>
  <si>
    <t>Plazo años</t>
  </si>
  <si>
    <t>Plazo mes</t>
  </si>
  <si>
    <t>Tasa Anual</t>
  </si>
  <si>
    <t>IBR + 4%</t>
  </si>
  <si>
    <t>Cuota mensual</t>
  </si>
  <si>
    <t>Cuota</t>
  </si>
  <si>
    <t>Capital</t>
  </si>
  <si>
    <t>Intereses</t>
  </si>
  <si>
    <t>Saldo</t>
  </si>
  <si>
    <t xml:space="preserve">Periodode Gracias </t>
  </si>
  <si>
    <t xml:space="preserve">Valor Deuda </t>
  </si>
  <si>
    <t>Inversion Propia</t>
  </si>
  <si>
    <t>IBR+TASA</t>
  </si>
  <si>
    <t>Mes</t>
  </si>
  <si>
    <t>BALANCE DE PRUEBA NIIF</t>
  </si>
  <si>
    <t>Internacional de Celulares SA</t>
  </si>
  <si>
    <t>INCLUYE CIERRE CONTABLE</t>
  </si>
  <si>
    <t>NO AGREGA CIERRE PERIODO FINAL</t>
  </si>
  <si>
    <t>CODIGO</t>
  </si>
  <si>
    <t>DEBITO</t>
  </si>
  <si>
    <t>CREDITO</t>
  </si>
  <si>
    <t>SALDO FINAL</t>
  </si>
  <si>
    <t>TOTAL INGRESOS NETOS CIA</t>
  </si>
  <si>
    <t>TOTAL INGRESOS OPERACIONALES</t>
  </si>
  <si>
    <t>CIO AL POR MAYOR Y POR MENOR</t>
  </si>
  <si>
    <t>VENTA DE EQUIPOS</t>
  </si>
  <si>
    <t>EUIPOS POSPAGO CREDITO</t>
  </si>
  <si>
    <t>EQUIPOS POSPAGO</t>
  </si>
  <si>
    <t>EQUIPOS KIT</t>
  </si>
  <si>
    <t>SIM CARD</t>
  </si>
  <si>
    <t>ACCESORIOS</t>
  </si>
  <si>
    <t>EQUIPOS VENCIDOS</t>
  </si>
  <si>
    <t>VENTA DE SIM TAT</t>
  </si>
  <si>
    <t>ALMACENAMIENTO Y COMUNICACIONES</t>
  </si>
  <si>
    <t>ACTIVIDADES CONEXAS</t>
  </si>
  <si>
    <t>TOTAL COMISIONES</t>
  </si>
  <si>
    <t>COMISION POSPAGO 80%</t>
  </si>
  <si>
    <t>COMISION DATOS</t>
  </si>
  <si>
    <t>COM VISITAS DOMICILIARIAS</t>
  </si>
  <si>
    <t>COMISION CPS</t>
  </si>
  <si>
    <t>COMISION CLARO HOGAR FIJA</t>
  </si>
  <si>
    <t>HOGAR FIJA</t>
  </si>
  <si>
    <t>CESANTIA COMERCIAL HOGAR</t>
  </si>
  <si>
    <t>COMISION CLARO FIJO PYME</t>
  </si>
  <si>
    <t>CLARO FIJA PYME</t>
  </si>
  <si>
    <t>ANTICIPO CESANTIA CLARO FIJA PYME</t>
  </si>
  <si>
    <t>COMISION DTH</t>
  </si>
  <si>
    <t>APOYO LOGÃƒÂSTICO</t>
  </si>
  <si>
    <t>RECONOCIMIENTO APOYO LOG 80%</t>
  </si>
  <si>
    <t>RECONOCIMIENTO APOYO LOG ANTICIPO</t>
  </si>
  <si>
    <t>VENTA TECNOLOGIA</t>
  </si>
  <si>
    <t>TOTAL RESIDUAL</t>
  </si>
  <si>
    <t>RESIDUAL VOZ</t>
  </si>
  <si>
    <t>RESIDUAL DATOS</t>
  </si>
  <si>
    <t>TOTAL BONIFICACIONES</t>
  </si>
  <si>
    <t>BONIFIACION KIT</t>
  </si>
  <si>
    <t>BONIFICACION POSPAGO CUMPLIMIENTO</t>
  </si>
  <si>
    <t>BONIFICACION POSPAGO INCRM VENTAS</t>
  </si>
  <si>
    <t>BONIFICACION POSPAGO PORTABILIDAD</t>
  </si>
  <si>
    <t>BONIFIACION ARRIENDOS</t>
  </si>
  <si>
    <t>BONIFIACION INCENTIVOS</t>
  </si>
  <si>
    <t>BONIFIACION INCEN RECARGAS</t>
  </si>
  <si>
    <t>TOTAL PLAN COOP</t>
  </si>
  <si>
    <t>PLANCOOP PUBLICIDAD MOVIL</t>
  </si>
  <si>
    <t>TOTAL SERVICIOS</t>
  </si>
  <si>
    <t>SERV 1% DE FACTURACION</t>
  </si>
  <si>
    <t>OTROS SERVICIOS DTH</t>
  </si>
  <si>
    <t>SERVICIO PUNTO RED</t>
  </si>
  <si>
    <t>TOTAL DEVOLUCIONES (DB)</t>
  </si>
  <si>
    <t>DEVOLUCINES EN VENTAS (DB)</t>
  </si>
  <si>
    <t>DV POSPAGO</t>
  </si>
  <si>
    <t>DV EQUIPOS KIT</t>
  </si>
  <si>
    <t>DV SIM CARD</t>
  </si>
  <si>
    <t>DV ACCESORIOS</t>
  </si>
  <si>
    <t>DV EQUIPOS VENCIDOS</t>
  </si>
  <si>
    <t>DEVOLUCIONES POR VTA DE SERVICIOS</t>
  </si>
  <si>
    <t>DV SERVICIO DTH</t>
  </si>
  <si>
    <t>DEV VENTA FINANCIADA</t>
  </si>
  <si>
    <t>DEVOLUCION SIM TAT</t>
  </si>
  <si>
    <t>DEVOLUCIONES COMISIONES</t>
  </si>
  <si>
    <t>DEVOLUCIONES BONIFICACIONES</t>
  </si>
  <si>
    <t>DEVOLUCION PLAN COOP</t>
  </si>
  <si>
    <t>TOTAL INGRESOS NO OPERACIONALES</t>
  </si>
  <si>
    <t>FINANCIEROS</t>
  </si>
  <si>
    <t>DIFERENCIA EN CAMBIO</t>
  </si>
  <si>
    <t>DESCUENTOS COMERCIALES CONDICIONADOS</t>
  </si>
  <si>
    <t>DSTOS COMERCIALES MUNICIPALES</t>
  </si>
  <si>
    <t>RENDIMIENTOS FINANCIEROS</t>
  </si>
  <si>
    <t>ARRENDAMIENTOS</t>
  </si>
  <si>
    <t>CONSTRUCCIONES Y EDIFICIOS</t>
  </si>
  <si>
    <t>SERVICIOS</t>
  </si>
  <si>
    <t>RECUPERACIONES</t>
  </si>
  <si>
    <t>DESCUENTOS CONCEDIDOS</t>
  </si>
  <si>
    <t>DE PROVISIONES</t>
  </si>
  <si>
    <t>REINTEGRO DE OTROS COSTOS Y GASTOS</t>
  </si>
  <si>
    <t>DIVERSOS</t>
  </si>
  <si>
    <t>SUBSIDIOS ESTATALES</t>
  </si>
  <si>
    <t>AJUSTE AL PESO</t>
  </si>
  <si>
    <t>OTROS INGRESOS</t>
  </si>
  <si>
    <t>DATACREDITOS</t>
  </si>
  <si>
    <t>FALLA PROCEDIMIENTOS EN VENTAS</t>
  </si>
  <si>
    <t>ACTIVACIONES</t>
  </si>
  <si>
    <t>FRAUDES</t>
  </si>
  <si>
    <t>REVERSIONES</t>
  </si>
  <si>
    <t>DESCUENTO DE RECARGA EN LINEA</t>
  </si>
  <si>
    <t>OTROS INGRESOS DTH</t>
  </si>
  <si>
    <t>REINTEGRO POR VENCIMIENTOS</t>
  </si>
  <si>
    <t>OTROS CONCEPTOS</t>
  </si>
  <si>
    <t>TOTAL GASTOS CIA</t>
  </si>
  <si>
    <t>GATOS ADMINISTRATIVOS</t>
  </si>
  <si>
    <t>TOTAL GTOS DE PERSONAL ADMOM</t>
  </si>
  <si>
    <t>SALARIO INTEGRAL</t>
  </si>
  <si>
    <t>VACACIONES DNH SI</t>
  </si>
  <si>
    <t>SUELDOS</t>
  </si>
  <si>
    <t>SUELDO BASICO</t>
  </si>
  <si>
    <t>LICENCIAS Y PERMISOS REMUNERADOS</t>
  </si>
  <si>
    <t>VACACIONES DNH SB</t>
  </si>
  <si>
    <t>TRABAJO SUPLEMENTARIO</t>
  </si>
  <si>
    <t>INDICADORES DE GESTION</t>
  </si>
  <si>
    <t>IND DE GESTION OPERACIONALES</t>
  </si>
  <si>
    <t>VIATICOS</t>
  </si>
  <si>
    <t>VIATICOS OCASIONALES</t>
  </si>
  <si>
    <t>INCAPACIDADES Y LICENCIAS</t>
  </si>
  <si>
    <t>INCAPACIDADES MENOR A 2 DIAS</t>
  </si>
  <si>
    <t>LICENCIA POR LUTO</t>
  </si>
  <si>
    <t>SUBSIDIO DE TRANSPORTE</t>
  </si>
  <si>
    <t>CESANTIAS</t>
  </si>
  <si>
    <t>INTERESES SOBRE CESANTIAS</t>
  </si>
  <si>
    <t>PRIMA DE SERVICIOS</t>
  </si>
  <si>
    <t>AUXILIOS</t>
  </si>
  <si>
    <t>SOSTENIMIENTO SENA</t>
  </si>
  <si>
    <t>AUXILIO DE ALIMENTACION</t>
  </si>
  <si>
    <t>AUXILIO EDUCATIVO NP</t>
  </si>
  <si>
    <t>BONIFICACIONES</t>
  </si>
  <si>
    <t>BONIFICACIONES POR MERA LIBERALIDAD NP</t>
  </si>
  <si>
    <t>BONIFICACION POR RETIRO</t>
  </si>
  <si>
    <t>DOTACION SUMINISTRO A TRABAJADORES</t>
  </si>
  <si>
    <t>SEGUROS</t>
  </si>
  <si>
    <t>APORTES A ADMINISTRADORAS DE RIESGOS PROFESIONALES ARP</t>
  </si>
  <si>
    <t>APORTES A ENTIDADES PROMOTORAS DE SALUD EPS</t>
  </si>
  <si>
    <t>APORTES A FONDOS DE PENSIONES</t>
  </si>
  <si>
    <t>APORTES CAJAS DE COMPENSACION FAMILIAR</t>
  </si>
  <si>
    <t>APORTES ICBF</t>
  </si>
  <si>
    <t>SENA</t>
  </si>
  <si>
    <t>EXAMENES DE INGRESO Y RETIRO</t>
  </si>
  <si>
    <t>APOYO DE TRANSPORTE Y MOVILIZACION</t>
  </si>
  <si>
    <t>TOTAL HONORARIOS</t>
  </si>
  <si>
    <t>REVISORIA FISCAL</t>
  </si>
  <si>
    <t>AVALÃ¯Â¿Â½SIZE=</t>
  </si>
  <si>
    <t>ASESORIA JURIDICA</t>
  </si>
  <si>
    <t>ASESORIA FINANCIERA</t>
  </si>
  <si>
    <t>ASESORIA TECNICA</t>
  </si>
  <si>
    <t>TOTAL IMPUESTOS</t>
  </si>
  <si>
    <t>A LA PROPIEDAD RAIZ</t>
  </si>
  <si>
    <t>DE VEHICULOS</t>
  </si>
  <si>
    <t>TOTAL ARRENDAMIENTOS</t>
  </si>
  <si>
    <t>CONSTRUCCIONES Y EDIFICACIONES</t>
  </si>
  <si>
    <t>EQUIPO DE OFICINA (IMPRESORAS)</t>
  </si>
  <si>
    <t>EQUIPO DE COMPUTACION Y COMUNICACIÃ¯Â¿Â½SIZE=</t>
  </si>
  <si>
    <t>ARENDAMIENTO SOFTWARE</t>
  </si>
  <si>
    <t>ADMINISTRACION OFOCINAS PRINCIPAL</t>
  </si>
  <si>
    <t>TOTAL COMTRIB Y AFILIACIONES</t>
  </si>
  <si>
    <t>AFILIACIONES Y SOSTENIMIENTO</t>
  </si>
  <si>
    <t>TOTAL SEGUROS</t>
  </si>
  <si>
    <t>CUMPLIMIENTO</t>
  </si>
  <si>
    <t>SEGUROS MEDICOS</t>
  </si>
  <si>
    <t>ASEO Y VIGILANCIA</t>
  </si>
  <si>
    <t>ASEO</t>
  </si>
  <si>
    <t>VIGILANCIA (SERVICIO )</t>
  </si>
  <si>
    <t>TEMPORALES</t>
  </si>
  <si>
    <t>ASISTENCIA TECNICA</t>
  </si>
  <si>
    <t>PROCESAMIENTO ELECTRICO DE DATOS</t>
  </si>
  <si>
    <t>ACUEDUCTO Y ALCANTARILLADO</t>
  </si>
  <si>
    <t>ENERGIA ELECTRICA</t>
  </si>
  <si>
    <t>SERVICIO DE ENERGIA</t>
  </si>
  <si>
    <t>CONTRIBUCION ENERGIA</t>
  </si>
  <si>
    <t>TELEFONO</t>
  </si>
  <si>
    <t>TELEFONOS</t>
  </si>
  <si>
    <t>INTERNET</t>
  </si>
  <si>
    <t>CORREO PORTES Y TELEGRAMAS</t>
  </si>
  <si>
    <t>TRANSPORTE FLETES Y ACARREOS</t>
  </si>
  <si>
    <t>PUBLICIDAD PROPAGANDA Y PROMOCION</t>
  </si>
  <si>
    <t>SERVICIO DE FUMIGACION</t>
  </si>
  <si>
    <t>TOTAL GASTOS LEGALES</t>
  </si>
  <si>
    <t>REGISTRO MERCANTIL</t>
  </si>
  <si>
    <t>TRAMITES Y LICENCIAS</t>
  </si>
  <si>
    <t>TOTAL MANT Y REPACIONES</t>
  </si>
  <si>
    <t>MAQUINARIA Y EQUIPO</t>
  </si>
  <si>
    <t>EQUIPO DE OFICINA</t>
  </si>
  <si>
    <t>FLOTA Y EQUIPO DE TRANSPORTE</t>
  </si>
  <si>
    <t>TOTAL ADEC E INTALACIONES</t>
  </si>
  <si>
    <t>INSTALACIONES ELECTRICAS</t>
  </si>
  <si>
    <t>REPARACIONES LOCATIVAS</t>
  </si>
  <si>
    <t>REPARACIONES EXTINTORES SENALIZACION</t>
  </si>
  <si>
    <t>TOTAL GASTOS DE VIAJE</t>
  </si>
  <si>
    <t>ALOJAMIENTO Y MANUTENCION</t>
  </si>
  <si>
    <t>PASAJES AEREOS</t>
  </si>
  <si>
    <t>VIATICOS OCACIONALES</t>
  </si>
  <si>
    <t>DEPRECIACIONES</t>
  </si>
  <si>
    <t>DEP CONSTRUC Y EDIFICACIONES</t>
  </si>
  <si>
    <t>EQUIPO DE COMPUTACION Y COMUNICACION</t>
  </si>
  <si>
    <t>DEP EQUIPO DE COMPUTO Y COMU</t>
  </si>
  <si>
    <t>AMORTIZACIONES</t>
  </si>
  <si>
    <t>CARGOS DIFERIDOS</t>
  </si>
  <si>
    <t>TOTAL DIVERSOS</t>
  </si>
  <si>
    <t>LIBROS SUSCRIPCIONES PERIODICOS Y REVISTAS</t>
  </si>
  <si>
    <t>ELEMENTOS DE ASEO Y CAFETERIA</t>
  </si>
  <si>
    <t>CAFETERIA</t>
  </si>
  <si>
    <t>UTILES PAPELERIA Y FOTOCOPIAS</t>
  </si>
  <si>
    <t>COMBUSTIBLES Y LUBRICANTES</t>
  </si>
  <si>
    <t>TAXIS Y BUSES</t>
  </si>
  <si>
    <t>CASINO Y RESTAURANTE</t>
  </si>
  <si>
    <t>PARQUEADEROS Y PEAJES</t>
  </si>
  <si>
    <t>ATENCION A EMPLEADOS</t>
  </si>
  <si>
    <t>ACTIVOS FIJOS MENOR CUANTIA</t>
  </si>
  <si>
    <t>GASTOS DE VENTAS</t>
  </si>
  <si>
    <t>GASTOS DE PERSONAL VENTAS</t>
  </si>
  <si>
    <t>COMISION GARANTIZADA</t>
  </si>
  <si>
    <t>COMISION APOYO LOGISTICO</t>
  </si>
  <si>
    <t>COMISION OVERRIDE APOYO LOGISTICO</t>
  </si>
  <si>
    <t>COMISION SIM CARD</t>
  </si>
  <si>
    <t>COMISION OVERRIDE HOGARES</t>
  </si>
  <si>
    <t>COMISION VENTA DTH</t>
  </si>
  <si>
    <t>COMISION OVERRIDE KIT</t>
  </si>
  <si>
    <t>COMISION PYME</t>
  </si>
  <si>
    <t>COMISION MANO DE OBRA DTH</t>
  </si>
  <si>
    <t>COMISION OVERRIDE POS</t>
  </si>
  <si>
    <t>COMISION RECARGA</t>
  </si>
  <si>
    <t>COMISION ATENCIONES</t>
  </si>
  <si>
    <t>IND DE GESTION OPERACIONES</t>
  </si>
  <si>
    <t>AUXILIO CELULAR (NO PR)</t>
  </si>
  <si>
    <t>INCAPACIDADES MAYOR 2 DIAS</t>
  </si>
  <si>
    <t>INCAPACIDADES NEGADAS</t>
  </si>
  <si>
    <t>AUXILIO DE TRANSPORTE</t>
  </si>
  <si>
    <t>AUXILIO POR CALAMIDAD</t>
  </si>
  <si>
    <t>BONIFICACION DE MERA LIBERALIDAD NP</t>
  </si>
  <si>
    <t>DOTACION Y SUMINISTRO A TRABAJADORES</t>
  </si>
  <si>
    <t>INDEMNIZACIONES LABORALES</t>
  </si>
  <si>
    <t>CAPACITACION AL PERSONAL</t>
  </si>
  <si>
    <t>APORTES A FONDOS DE PENSIONES Y/O CESANTIAS</t>
  </si>
  <si>
    <t>HONORARIOS</t>
  </si>
  <si>
    <t>IMPUESTOS</t>
  </si>
  <si>
    <t>INDUSTRIA Y COMERCIO</t>
  </si>
  <si>
    <t>INDUSTRIA Y CIO MUNICIPIOS</t>
  </si>
  <si>
    <t>INDUSTRIA Y CIO VIGENCIA CORRIENTE</t>
  </si>
  <si>
    <t>INDUSTRIA CIO PROVISION</t>
  </si>
  <si>
    <t>AVISOS Y TABLEROS</t>
  </si>
  <si>
    <t>SOBRETASA BOMBERIL</t>
  </si>
  <si>
    <t>RODAMIENTO VEHICULOS</t>
  </si>
  <si>
    <t>ADMINISTRACION DE CPS</t>
  </si>
  <si>
    <t>CONTRIBUCIONES Y AFILIACIONES</t>
  </si>
  <si>
    <t>VIGILANCIA (SERVICIO)</t>
  </si>
  <si>
    <t>TELEFONIA MOVIL</t>
  </si>
  <si>
    <t>PUBLICIDAD PROPAGANDA Y PROMOCIÃ¯Â¿Â½SIZE=</t>
  </si>
  <si>
    <t>ACCIONES COMERCIALES</t>
  </si>
  <si>
    <t>METAS VOLANTES (COMERCIAL)</t>
  </si>
  <si>
    <t>PUBLICIDAD POP</t>
  </si>
  <si>
    <t>MERRCHANDAISING</t>
  </si>
  <si>
    <t>HERRAMIENTAS PUBLICITARIOS</t>
  </si>
  <si>
    <t>BTL O ACTIVACION DE MARCA</t>
  </si>
  <si>
    <t>SERVICIO FUMIGACION</t>
  </si>
  <si>
    <t>SERVICIO DE DIGITACION</t>
  </si>
  <si>
    <t>GASTOS LEGALES</t>
  </si>
  <si>
    <t>MANT Y REPACIONES</t>
  </si>
  <si>
    <t>ADECUAC E INSTALCIONES</t>
  </si>
  <si>
    <t>ARREGLOS ORNAMENTALES</t>
  </si>
  <si>
    <t>REPARACIONES EXTINTORES Y SENALIZACION</t>
  </si>
  <si>
    <t>GASTOS DE VIAJE</t>
  </si>
  <si>
    <t>COMISIONES INDEPENDIENTES Y SUB</t>
  </si>
  <si>
    <t>COMISIONES MOVIL</t>
  </si>
  <si>
    <t>COMISIONES POSPAGO</t>
  </si>
  <si>
    <t>COMISIONES KIT</t>
  </si>
  <si>
    <t>COMISIONES APOYO LOGISTICO</t>
  </si>
  <si>
    <t>COMISION TAT</t>
  </si>
  <si>
    <t>COMISION CODIGO QR</t>
  </si>
  <si>
    <t>COMISION TAT CLIENTE FINAL</t>
  </si>
  <si>
    <t>COMISION TAT PAGO EN RECARGA</t>
  </si>
  <si>
    <t>COMISIONES CLARO FIJO</t>
  </si>
  <si>
    <t>COMISIONES CLARO FIJO HOGAR</t>
  </si>
  <si>
    <t>COMISIONES CLARO FIJO PYME</t>
  </si>
  <si>
    <t>ND INCENTIVO PLAN CHOQUE DIRECTOS</t>
  </si>
  <si>
    <t>TRANSPORTE PLAN CHOQUE</t>
  </si>
  <si>
    <t>INCENTIVOS</t>
  </si>
  <si>
    <t>INCENTIVOS CLARO HOGAR</t>
  </si>
  <si>
    <t>CLAW BACK PROCEDIMIENTOS EN VENTAS</t>
  </si>
  <si>
    <t>CXC REPOS NO ABONADAS</t>
  </si>
  <si>
    <t>BIOMETRIAS</t>
  </si>
  <si>
    <t>TRASPORTADORA</t>
  </si>
  <si>
    <t>TRANSPORTADORA DE VALORES CLARO</t>
  </si>
  <si>
    <t>CONSULTAS NO EFECTIVAS</t>
  </si>
  <si>
    <t>ATENCION EMPLEADOS</t>
  </si>
  <si>
    <t>PORTABILIDAD (ND)</t>
  </si>
  <si>
    <t>GASTOS NO OPERACIONALES</t>
  </si>
  <si>
    <t>GASTOS BANCARIOS</t>
  </si>
  <si>
    <t>COMISIONES BANCARIAS</t>
  </si>
  <si>
    <t>INTERESES BANCARIOS</t>
  </si>
  <si>
    <t>INTERESES MORATORIOS</t>
  </si>
  <si>
    <t>IINTERESES TERCEROS</t>
  </si>
  <si>
    <t>GRAVAMEN A LOS MOVIMIENTOS FINANCIEROS</t>
  </si>
  <si>
    <t>GASTOS EXTRAORDINARIOS</t>
  </si>
  <si>
    <t>COSTOS Y GASTOS DE EJERCICIOS ANTERIORES</t>
  </si>
  <si>
    <t>IMPUESTOS ASUMIDOS</t>
  </si>
  <si>
    <t>RENTA</t>
  </si>
  <si>
    <t>GASTOS DIVERSOS</t>
  </si>
  <si>
    <t>MULTAS SANCIONES Y LITIGIOS</t>
  </si>
  <si>
    <t>GASTOS NO DEDUCIBLES</t>
  </si>
  <si>
    <t>IMPUESTO RENTA Y COMPL</t>
  </si>
  <si>
    <t>IMPUESTO DE RENTA Y COMPLEMENTARIOS</t>
  </si>
  <si>
    <t>IMPTO DE RENTA Y COMPLEMENTARIOS ICELL</t>
  </si>
  <si>
    <t>TOTAL COSTO DE VENTAS</t>
  </si>
  <si>
    <t>COSTO DE VENTAS</t>
  </si>
  <si>
    <t>COMERCIO AL POR MAYOR Y AL POR MENOR</t>
  </si>
  <si>
    <t>VENTAS DE OTROS PRODUCTOS</t>
  </si>
  <si>
    <t>KIT</t>
  </si>
  <si>
    <t>COSTO VENTAS A CREDITO</t>
  </si>
  <si>
    <t>COSTO VENTA SIN TAT</t>
  </si>
  <si>
    <t>COSTO NOTAS CREDITO KIT PREPAGO</t>
  </si>
  <si>
    <t>PERDIDA DE INVENTARIO</t>
  </si>
  <si>
    <t>ACTIVIDADES INMOBILIARIAS EMPRESARIALES Y DE ALQUILER</t>
  </si>
  <si>
    <t>COSTO SIM POS PORTABILIDAD</t>
  </si>
  <si>
    <t>CUENTAS DE ORDEN DEUDORAS</t>
  </si>
  <si>
    <t>DEUDORAS DE CONTROL**</t>
  </si>
  <si>
    <t>OTRAS CUENTAS DEUDORAS DE CONTROL</t>
  </si>
  <si>
    <t>COMISIONES E INCENTIVOS</t>
  </si>
  <si>
    <t>COMISION PREPAGO</t>
  </si>
  <si>
    <t>COMISION CHIP (WB)</t>
  </si>
  <si>
    <t>COMISION VOZ</t>
  </si>
  <si>
    <t>COMISION P TAT</t>
  </si>
  <si>
    <t>RECAUDOS</t>
  </si>
  <si>
    <t>RECAUDO PUNTO RED</t>
  </si>
  <si>
    <t>COMISION FIJA HOGAR</t>
  </si>
  <si>
    <t>VENTA DTH</t>
  </si>
  <si>
    <t>INSTALACION DTH</t>
  </si>
  <si>
    <t>INCENTIVO HOGAR</t>
  </si>
  <si>
    <t>INDICE CALIDAD DE VENTA</t>
  </si>
  <si>
    <t>COMISION FIJA PYME</t>
  </si>
  <si>
    <t>RECONOCIMIENTO APOYO LOGISTICO</t>
  </si>
  <si>
    <t>BONIFICACION PREPAGO</t>
  </si>
  <si>
    <t>BONIFIACION POSPAGO</t>
  </si>
  <si>
    <t>BONIFICACION CUMPLIMIENTO FIJA</t>
  </si>
  <si>
    <t>BONIFICACION PYME</t>
  </si>
  <si>
    <t>INCENTIVO ARRIENDO</t>
  </si>
  <si>
    <t>INCENTIVO VENDEDOR</t>
  </si>
  <si>
    <t>INCENTIVO RECARGA</t>
  </si>
  <si>
    <t>RECARGA SIM (WB)</t>
  </si>
  <si>
    <t>RECARGA TAT</t>
  </si>
  <si>
    <t>INCENTIVO PLAN COOP</t>
  </si>
  <si>
    <t>INCENTIVO FACTURACION 1%</t>
  </si>
  <si>
    <t>SERVICIOS DTH</t>
  </si>
  <si>
    <t>RECAUDO FACTURACION DTH</t>
  </si>
  <si>
    <t>COMISION VENTA TECNOLOGIA</t>
  </si>
  <si>
    <t>ATENCIONES CVS PLUS</t>
  </si>
  <si>
    <t>CUENTAS DE ORDEN ACREEDORAS</t>
  </si>
  <si>
    <t>ACREEDORAS DE CONTROL**</t>
  </si>
  <si>
    <t>OTRAS CUENTAS DE ORDEN ACREEDORAS DE CONTROL</t>
  </si>
  <si>
    <t>Total de valores:</t>
  </si>
  <si>
    <t>EFECTIVO Y EQUIVALENTE</t>
  </si>
  <si>
    <t>TOTAL DISPONIBLE</t>
  </si>
  <si>
    <t>SUB TOTAL CAJA</t>
  </si>
  <si>
    <t>CAJA GENERAL</t>
  </si>
  <si>
    <t>CAJA ICELL</t>
  </si>
  <si>
    <t>CAJA CLARO</t>
  </si>
  <si>
    <t>CAJA PUNTO RED</t>
  </si>
  <si>
    <t>CAJA TRANSFERENCIAS</t>
  </si>
  <si>
    <t>CAJAS MENORES</t>
  </si>
  <si>
    <t>FONDO PAGO COMISION INMEDIATO</t>
  </si>
  <si>
    <t>INSUMOS DE CAFETERIA ASEO Y PAPELERIA</t>
  </si>
  <si>
    <t>SUB TOTAL BANCOS</t>
  </si>
  <si>
    <t>MONEDA NACIONAL</t>
  </si>
  <si>
    <t>BANCO DE COLOMBIA</t>
  </si>
  <si>
    <t>CTA CTE 030-3427514-9</t>
  </si>
  <si>
    <t>MEDELLIN 274-2512412-3</t>
  </si>
  <si>
    <t>CTA CORRIENTE 470169986853</t>
  </si>
  <si>
    <t>CUENTA CTE 0560470169986846</t>
  </si>
  <si>
    <t>CTA CTE 0560485169999268</t>
  </si>
  <si>
    <t>CTA CORRIENTE 083-07209-0</t>
  </si>
  <si>
    <t>CTA CTE 821073079</t>
  </si>
  <si>
    <t>BANCO AGRARIO</t>
  </si>
  <si>
    <t>CTA CTE 3007-000-03308</t>
  </si>
  <si>
    <t>CUENTA CTE TELENACIONAL</t>
  </si>
  <si>
    <t>BANCO COLPATRIA</t>
  </si>
  <si>
    <t>CTA CORRIENTE 011-1010811</t>
  </si>
  <si>
    <t>BANCO POPULAR</t>
  </si>
  <si>
    <t>CUENTA CORRIENTE 110-070-21901-9</t>
  </si>
  <si>
    <t>BANCOS TELENACIONAL</t>
  </si>
  <si>
    <t>PARTICIAPACION CONSORCIO TELECIONAL</t>
  </si>
  <si>
    <t>CUENTA CTE 265837765</t>
  </si>
  <si>
    <t>SUB TOTAL CTAS AHORRO</t>
  </si>
  <si>
    <t>AHORROS</t>
  </si>
  <si>
    <t>CTA AHORROS 470100001069</t>
  </si>
  <si>
    <t>CTA DE AHORROS NO 293837449</t>
  </si>
  <si>
    <t>FONDOS</t>
  </si>
  <si>
    <t>ROTATORIOS MONEDA NACIONAL</t>
  </si>
  <si>
    <t>FONDO DE INVERSION</t>
  </si>
  <si>
    <t>FONDO 0607976500039050</t>
  </si>
  <si>
    <t>FONDO 0607472900113497</t>
  </si>
  <si>
    <t>TOTAL INVERSIONES</t>
  </si>
  <si>
    <t>DERECHOS FIDUCIARIOS</t>
  </si>
  <si>
    <t>FIDEICOMISOS DE INVERSIÃ³N MONEDA NACIONAL</t>
  </si>
  <si>
    <t>ENCARGO FIDUCIARIO</t>
  </si>
  <si>
    <t>ENCARGO FIDUCIARIO 001083000023</t>
  </si>
  <si>
    <t>FIDUCIA CORREDORES DAVIVIENDA</t>
  </si>
  <si>
    <t>TOTAL DEUDORES</t>
  </si>
  <si>
    <t>CLIENTES</t>
  </si>
  <si>
    <t>NACIONALES</t>
  </si>
  <si>
    <t>CLIENTES POSPAGO</t>
  </si>
  <si>
    <t>PARTICIPACION CONSORCIO TELENACIONAL</t>
  </si>
  <si>
    <t>CXC VENTAS EQUIPOS EMPLEADO</t>
  </si>
  <si>
    <t>CLIENTE FLAMINGO</t>
  </si>
  <si>
    <t>CTAS COBRAR SOCIOS ACCIONISTAS</t>
  </si>
  <si>
    <t>A SOCIOS</t>
  </si>
  <si>
    <t>SOCIOS</t>
  </si>
  <si>
    <t>A ACCIONISTAS</t>
  </si>
  <si>
    <t>ACCIONISTAS</t>
  </si>
  <si>
    <t>ANTICIPOS Y AVANCES</t>
  </si>
  <si>
    <t>A PROVEEDORES</t>
  </si>
  <si>
    <t>RECURSOS DE MERCADEO</t>
  </si>
  <si>
    <t>A TRABAJADORES</t>
  </si>
  <si>
    <t>ANTIPOS POR PLANCOOP</t>
  </si>
  <si>
    <t>DEPÃ³SITOS</t>
  </si>
  <si>
    <t>PARA CONTRATOS</t>
  </si>
  <si>
    <t>ANT DE IMP Y CONTRIBUCIONES</t>
  </si>
  <si>
    <t>ANTICIPO DE IMPUESTOS DE RENTA Y COMPLEMENTARIOS</t>
  </si>
  <si>
    <t>AUTO-RETENCIONES IMPUESTO 350</t>
  </si>
  <si>
    <t>ANTICIPO DE IMPUESTOS DE INDUSTRIA Y COMERCIO</t>
  </si>
  <si>
    <t>ANTICIPO DE IMPUESTO DE INDUSTRIA Y COMERCIO</t>
  </si>
  <si>
    <t>RETENCION EN LA FUENTE</t>
  </si>
  <si>
    <t>RETENCION EN LA FUENTE RENTA 35%</t>
  </si>
  <si>
    <t>RETENCION EN LA FUENTE 4%</t>
  </si>
  <si>
    <t>RETENCIO EN LA FUENTE 11%</t>
  </si>
  <si>
    <t>RETENCION EN LA FUENTE 25</t>
  </si>
  <si>
    <t>RETENCIONES FINANCIERAS</t>
  </si>
  <si>
    <t>IMPUESTO A LAS VENTAS RETENIDO</t>
  </si>
  <si>
    <t>IMPUESTO DE INDUSTRIA Y COMERCIO RETENIDO</t>
  </si>
  <si>
    <t>SOBRANTES EN LIQUIDACIÃ¯Â¿Â½RIVADA DE IMPUESTOS</t>
  </si>
  <si>
    <t>SALDO A FAVOR RENTA ORDINARIA</t>
  </si>
  <si>
    <t>IMPUESTO CREE</t>
  </si>
  <si>
    <t>CTAS POR COBRAR A TRABAJADORES</t>
  </si>
  <si>
    <t>RESPONSABILIDADES</t>
  </si>
  <si>
    <t>PRESTAMOS CARTERA EMPLEADOS</t>
  </si>
  <si>
    <t>PRESTAMOS EMPLEADOS OTROS CONCEPTOS</t>
  </si>
  <si>
    <t>CUENTAS POR COBRAR PERSONAL TEMPORAL</t>
  </si>
  <si>
    <t>DSCTO COMPRA EQUIPO</t>
  </si>
  <si>
    <t>DSCTO PENALIZACIONES</t>
  </si>
  <si>
    <t>DSCTO POR INVENTARIO</t>
  </si>
  <si>
    <t>DEUDORES VARIOS</t>
  </si>
  <si>
    <t>CUENTAS POR COBRAR DE TERCEROS</t>
  </si>
  <si>
    <t>CUENTAS PO COBRAR A TERCEROS</t>
  </si>
  <si>
    <t>CXC COMPENSACION</t>
  </si>
  <si>
    <t>CXC A TERCEROS</t>
  </si>
  <si>
    <t>CUENTA TN COLOMBIA</t>
  </si>
  <si>
    <t>TRASLADOS CTAS EN COMPENSACIÃƒÂ³N</t>
  </si>
  <si>
    <t>TU CUOTA</t>
  </si>
  <si>
    <t>CELYA</t>
  </si>
  <si>
    <t>CUENTAS TN PRESTAMO BBVA</t>
  </si>
  <si>
    <t>CREDIMINUTO</t>
  </si>
  <si>
    <t>PAGOS POR CUENTA DE TERCEROS</t>
  </si>
  <si>
    <t>PENALIZACIONES</t>
  </si>
  <si>
    <t>FALTANTES CPS</t>
  </si>
  <si>
    <t>COMPRA RECARGA ELECTRONICA</t>
  </si>
  <si>
    <t>CTA POR COBRAR EPS INCAPACIDADES</t>
  </si>
  <si>
    <t>CTA POR COBRAR INCAPACIDADES NO RECUPERABLE</t>
  </si>
  <si>
    <t>PRESTAMO A TN MINTIC</t>
  </si>
  <si>
    <t>DEUDAS DE DIFÃ­CIL COBRO</t>
  </si>
  <si>
    <t>PROVISIONES</t>
  </si>
  <si>
    <t>TOTAL INVENTARIOS</t>
  </si>
  <si>
    <t>MERCNO FABRIPOR LA EMPRESA</t>
  </si>
  <si>
    <t>NO FABRICADA POR LA EMPRESA</t>
  </si>
  <si>
    <t>EQUIPOS POSPAGO FINANCIADO</t>
  </si>
  <si>
    <t>COMPRA SIM TAT</t>
  </si>
  <si>
    <t>INVENTARIO INICIAL</t>
  </si>
  <si>
    <t>TOTAL PROPIEDAD PLANTA Y EQUIPO</t>
  </si>
  <si>
    <t>TERRENOS</t>
  </si>
  <si>
    <t>UBANOS</t>
  </si>
  <si>
    <t>COSTO HISTORICO (TERRENOS)</t>
  </si>
  <si>
    <t>CONSTRUCCIONES EN CURSO</t>
  </si>
  <si>
    <t>ADECUACION CVS NUEVOS</t>
  </si>
  <si>
    <t>INVERSION TAT</t>
  </si>
  <si>
    <t>COSTRUCCIONES Y EDIFICACIONES</t>
  </si>
  <si>
    <t>EDIFICIOS</t>
  </si>
  <si>
    <t>MAQUINARIA Y EQUIPO DTH</t>
  </si>
  <si>
    <t>MUEBLES Y ENSERES</t>
  </si>
  <si>
    <t>EQUIPOS</t>
  </si>
  <si>
    <t>EQUIPO DE COMPUTO Y COMUNICACIONES</t>
  </si>
  <si>
    <t>PROCESAMIENTO DE DATOS</t>
  </si>
  <si>
    <t>EQUIPOS DE PROCESAMIENTO DE DATOS</t>
  </si>
  <si>
    <t>SOFTWARE</t>
  </si>
  <si>
    <t>TELECOMUNICACIONES</t>
  </si>
  <si>
    <t>EQUIPOS DE TELECOMUNICACIONES</t>
  </si>
  <si>
    <t>SATÃ©LITES Y ANTENAS</t>
  </si>
  <si>
    <t>AUTOS CAMIONETAS Y CAMPEROS</t>
  </si>
  <si>
    <t>MOTOCICLETAS</t>
  </si>
  <si>
    <t>DEPRECIACIÃ³N ACUMULADA</t>
  </si>
  <si>
    <t>EQUIPO DE COMPUTACIÃ¯Â¿Â½ COMUNICACIÃ¯Â¿Â½SIZE=</t>
  </si>
  <si>
    <t>DEPRECIACION LEASING</t>
  </si>
  <si>
    <t>TOTAL DIFERIDOS</t>
  </si>
  <si>
    <t>GASTOS PAGADOS POR ANTICIPADO</t>
  </si>
  <si>
    <t>SEGUROS Y FIANZAS</t>
  </si>
  <si>
    <t>PARTICIPACION CONSORCIO 90%</t>
  </si>
  <si>
    <t>ACTIVO POR IMPUESTO DIFERIDO</t>
  </si>
  <si>
    <t>PROGRAMAS PARA COMPUTADOR (SOFTWARE)</t>
  </si>
  <si>
    <t>PROGRAMAS PARA COMPUTADOR ( SOFTWARE)</t>
  </si>
  <si>
    <t>TOTAL PASIVO</t>
  </si>
  <si>
    <t>OBLIGACIONES FINANCIERAS</t>
  </si>
  <si>
    <t>BANCOS NACIONALES</t>
  </si>
  <si>
    <t>SOBREGIROS</t>
  </si>
  <si>
    <t>SOBREGIROS BANCARIOS</t>
  </si>
  <si>
    <t>PAGARÃ©S</t>
  </si>
  <si>
    <t>CREDITO N 855020726</t>
  </si>
  <si>
    <t>CREDITO N 854976242</t>
  </si>
  <si>
    <t>CREDITO N 855020744</t>
  </si>
  <si>
    <t>CREDITO N 855020067</t>
  </si>
  <si>
    <t>CREDITO N 855020762</t>
  </si>
  <si>
    <t>CREDITO 631309778-5</t>
  </si>
  <si>
    <t>CREDITO 631309894-2</t>
  </si>
  <si>
    <t>CREDITO 631310340-7</t>
  </si>
  <si>
    <t>CREDITO 631310472-7</t>
  </si>
  <si>
    <t>CREDITO 631310674-1</t>
  </si>
  <si>
    <t>CREDITO N 631311207-7</t>
  </si>
  <si>
    <t>CREDITO 631311161-4</t>
  </si>
  <si>
    <t>CREDITO 631311139-2</t>
  </si>
  <si>
    <t>BANCO COLOMBIA</t>
  </si>
  <si>
    <t>CREDITO N 313141</t>
  </si>
  <si>
    <t>CREDITO N 5980079784</t>
  </si>
  <si>
    <t>CREDITO N 5980079787</t>
  </si>
  <si>
    <t>CREDITO N  3081076723</t>
  </si>
  <si>
    <t>CREDITO N  3081076449</t>
  </si>
  <si>
    <t>CREDITO N  3081077242</t>
  </si>
  <si>
    <t>CREDITO N  3081077491</t>
  </si>
  <si>
    <t>CREDITO NO 7100472900511937</t>
  </si>
  <si>
    <t>CREDITO NO 7100472900511945</t>
  </si>
  <si>
    <t>CREDITO NO 7600472900511952</t>
  </si>
  <si>
    <t>CREDITO N  7100472900588711</t>
  </si>
  <si>
    <t>CREDITO N  7100472900589354</t>
  </si>
  <si>
    <t>CREDITO N  7100472900594537</t>
  </si>
  <si>
    <t>CREDITO N  7100472900601829</t>
  </si>
  <si>
    <t>CREDITO N  7100472900608337</t>
  </si>
  <si>
    <t>CREDITO N  7100472900643995</t>
  </si>
  <si>
    <t>CREDITO 7600472900299843</t>
  </si>
  <si>
    <t>CREDITO 7600472900300146</t>
  </si>
  <si>
    <t>CREDITO 26330041661</t>
  </si>
  <si>
    <t>CREDITO 26330052395</t>
  </si>
  <si>
    <t>CREDITO # 26330055075</t>
  </si>
  <si>
    <t>CREDITO # 26330055265</t>
  </si>
  <si>
    <t>CREDITO # 26330054144</t>
  </si>
  <si>
    <t>CREDITO # 26330071080</t>
  </si>
  <si>
    <t>CREDITO 26330074662</t>
  </si>
  <si>
    <t>CREDITO 26330076386</t>
  </si>
  <si>
    <t>CREDITO 26330079406</t>
  </si>
  <si>
    <t>CREDITO 9600195043</t>
  </si>
  <si>
    <t>PARTIDAS CONCILIATORIAS</t>
  </si>
  <si>
    <t>PARTIDAS CONCILIATORIAS BANCARIAS</t>
  </si>
  <si>
    <t>OTRAS OBLIGACIONES</t>
  </si>
  <si>
    <t>OTRAS OBLIGACIONES BANCARIAS</t>
  </si>
  <si>
    <t>TARJETAS EMPRESARIALES</t>
  </si>
  <si>
    <t>TARJETAS EMP BANCOLOMBIA</t>
  </si>
  <si>
    <t>TARJETA DE CREDITO 6495</t>
  </si>
  <si>
    <t>TARJETA DE CREDITO 2854</t>
  </si>
  <si>
    <t>TARJETA DE CREDITO 0652</t>
  </si>
  <si>
    <t>TARJETA CR NO 9735</t>
  </si>
  <si>
    <t>TARJETAS EMP BANCO POPULAR</t>
  </si>
  <si>
    <t>TARJETA DE CREDITO 0678</t>
  </si>
  <si>
    <t>PROVEEDORES</t>
  </si>
  <si>
    <t>PROVEEDORES NACIONALES KIT</t>
  </si>
  <si>
    <t>ACUERDOS DE PAGO PRESTAMO</t>
  </si>
  <si>
    <t>FACTURA COMCEL RECARGA ELECTRONICA</t>
  </si>
  <si>
    <t>COMPRAS SIM TAT</t>
  </si>
  <si>
    <t>CUENTAS POR PAGAR</t>
  </si>
  <si>
    <t>COSTOS Y GASTOS POR PAGAR</t>
  </si>
  <si>
    <t>LIBROS SUSCRIPCIONES PERIÃ¯Â¿Â½OS Y REVISTAS</t>
  </si>
  <si>
    <t>LIBROS SUSCRIPCIONES PEIODICOS Y REVISTAS</t>
  </si>
  <si>
    <t>COMISIONES INDEPENDIENTES</t>
  </si>
  <si>
    <t>COMISIONES TAT</t>
  </si>
  <si>
    <t>SERVICIOS DE MANTENIMIENTO</t>
  </si>
  <si>
    <t>EQUIPO DE OFINA</t>
  </si>
  <si>
    <t>ARRIENDOS SOFWARE</t>
  </si>
  <si>
    <t>TRANSPORTES FLETES Y ACARREOS</t>
  </si>
  <si>
    <t>OTRAS CUENTAS POR PAGAR</t>
  </si>
  <si>
    <t>ANTICIPOS POR PAGAR</t>
  </si>
  <si>
    <t>PUBLICIDAD Y PROPAGANDA</t>
  </si>
  <si>
    <t>GH-DOTA-CAPAC-SELECC-EX INGRESO</t>
  </si>
  <si>
    <t>COMISIONES ANOS ANTERIORES</t>
  </si>
  <si>
    <t>COMISIONES CON SOPORTE</t>
  </si>
  <si>
    <t>ELEM ASEO- CAFET- VIGILANCIA</t>
  </si>
  <si>
    <t>REINTEGRO BASES DE CAJA</t>
  </si>
  <si>
    <t>REINTEGRO CAJA MENOR</t>
  </si>
  <si>
    <t>REINTEGRO CAJA COMISIONES</t>
  </si>
  <si>
    <t>TELENACIONAL (BANCOS)</t>
  </si>
  <si>
    <t>OTROS (TN COLOMBIA)</t>
  </si>
  <si>
    <t>CXP CONSORCIO TELENACIONAL</t>
  </si>
  <si>
    <t>PARTICIPACION CONSORCIO TELENACIIONAL</t>
  </si>
  <si>
    <t>DEUDAS CON ACCIONISTAS O SOCIOS</t>
  </si>
  <si>
    <t>SALARIOS Y PAGOS LABORALES</t>
  </si>
  <si>
    <t>RETENCION ING LABORALES INDEP</t>
  </si>
  <si>
    <t>HONORARIOS 10%</t>
  </si>
  <si>
    <t>HONORARIOS 11%</t>
  </si>
  <si>
    <t>COMISIONES 10%</t>
  </si>
  <si>
    <t>COMISIONES 11%</t>
  </si>
  <si>
    <t>SERVICIOS 1%</t>
  </si>
  <si>
    <t>SERVICIOS 2%</t>
  </si>
  <si>
    <t>SERVICIOS 35%</t>
  </si>
  <si>
    <t>SERVICIOS 4%</t>
  </si>
  <si>
    <t>SERVICIOS 6%</t>
  </si>
  <si>
    <t>ARRENDAMIENTOS NO UTILIZAR</t>
  </si>
  <si>
    <t>ARRENDAMIENTO MUEBLES 4%</t>
  </si>
  <si>
    <t>ARRIENDOS 35%</t>
  </si>
  <si>
    <t>RENDIMIENTOS FROS 4%</t>
  </si>
  <si>
    <t>COMPRAS</t>
  </si>
  <si>
    <t>COMPRAS DECLARANTES 25%</t>
  </si>
  <si>
    <t>COMPRAS GENERALES (NO DECLARANTES 35%)</t>
  </si>
  <si>
    <t>POR PAGOS AL EXTERIOR</t>
  </si>
  <si>
    <t>RETENCION EN LA FUENTE POR PAGAR</t>
  </si>
  <si>
    <t>RETENCIO DIAN CREE</t>
  </si>
  <si>
    <t>RETENCION CREE PORVENTAJE 030%</t>
  </si>
  <si>
    <t>RETENCION CREE PORCENTAJE 060%</t>
  </si>
  <si>
    <t>IMPUESTOS A LAS VENTAS RETENIDO</t>
  </si>
  <si>
    <t>RETENCION DE IVA REGIMEN COMUN 8%</t>
  </si>
  <si>
    <t>IMPUESTO DE INDUST Y CIO RETENIDO</t>
  </si>
  <si>
    <t>RETENCION ICA SIMPLIFICADO</t>
  </si>
  <si>
    <t>RETEICA REGIMEN COMUN</t>
  </si>
  <si>
    <t>RETE ICA POR PAGAR</t>
  </si>
  <si>
    <t>RETENCIONES APORTES NOMINA</t>
  </si>
  <si>
    <t>PLAN MEDICICINA PREPAGADA</t>
  </si>
  <si>
    <t>ENTIDESAS ADMINISTRADORAS DE RIESGOS PROFESIONALES ARP</t>
  </si>
  <si>
    <t>APORTES AL ICBF SENA Y CAJAS DE COMPENSACIÃ³N</t>
  </si>
  <si>
    <t>APORTES AL INSTITUTO COLOMBIANO DE BIENESTAR FAMILIAR ICBF 3%</t>
  </si>
  <si>
    <t>APORTES AL SERVICIO NACIONAL DE APRENDIZAJE SENA 2%</t>
  </si>
  <si>
    <t>APORTES A CAJA DE COMPENSACION 4%</t>
  </si>
  <si>
    <t>APORTES VOLUNTARIOS</t>
  </si>
  <si>
    <t>EMBARGOS JUDICIALES</t>
  </si>
  <si>
    <t>LIBRANZAS</t>
  </si>
  <si>
    <t>COOPERATIVAS</t>
  </si>
  <si>
    <t>COOPCAFAM</t>
  </si>
  <si>
    <t>FONDO DE EMPLEADOS EXTERNO FINCOMERCIO</t>
  </si>
  <si>
    <t>PLAN EXEQUIAL</t>
  </si>
  <si>
    <t>ACREEDORES VARIOS</t>
  </si>
  <si>
    <t>REINTEGROS POR PAGAR</t>
  </si>
  <si>
    <t>FONDOS DE CESANTÃ­AS Y/O PENSIONES</t>
  </si>
  <si>
    <t>FONDO DE CESANTIAS Y/O PENSIONES</t>
  </si>
  <si>
    <t>IMPTOS GAVAMENES Y TASAS</t>
  </si>
  <si>
    <t>IMPUESTO VTAS POR PAGAR</t>
  </si>
  <si>
    <t>IMPTO SOBRE LAS VENTAS POR PAGAR</t>
  </si>
  <si>
    <t>IVA GENERADO POR VENTAS EQUIPOS</t>
  </si>
  <si>
    <t>IVA GENERADO COMISIONES</t>
  </si>
  <si>
    <t>IVA GENERADO ARRIENDOS (16%)</t>
  </si>
  <si>
    <t>IVA GENERADO OTROS SERVICIOS</t>
  </si>
  <si>
    <t>IVA GENERADO VTA CREDITO</t>
  </si>
  <si>
    <t>IVA VENTA DE ACCESORIOS</t>
  </si>
  <si>
    <t>VENTA POSPAGO CONTADO</t>
  </si>
  <si>
    <t>IVA GENERADO VTA TAT</t>
  </si>
  <si>
    <t>IMPUESTO IVA DESCONTABLE</t>
  </si>
  <si>
    <t>IVA DESCONTABLE COMPRA INVENTARIO</t>
  </si>
  <si>
    <t>IVA DESCONTABLE POR SEVICIOS 19%</t>
  </si>
  <si>
    <t>IVA DESCONTABLE OTRAS COMPRAS</t>
  </si>
  <si>
    <t>IVA DESCONTABLE COMPRA ACCESORIOS</t>
  </si>
  <si>
    <t>IVA RETENIDO DE REG SIMPLIFICADO</t>
  </si>
  <si>
    <t>IVA RETENIDO A VENTAS DEL REGIMEN SIMPLIFICADO 8%</t>
  </si>
  <si>
    <t>DEVOLUCIONES EN VENTAS</t>
  </si>
  <si>
    <t>DEVOLUCION EN VENTAS DEL 16%</t>
  </si>
  <si>
    <t>DEVOLUCION SERVICOS</t>
  </si>
  <si>
    <t>DVOLUCION VENTA FINANCIADA</t>
  </si>
  <si>
    <t>DEVOLUCION VTA POSPAAGO CONTADO</t>
  </si>
  <si>
    <t>DEVVENTA POS FLAMINGO</t>
  </si>
  <si>
    <t>DV SERVICIOS POR COMISIONES</t>
  </si>
  <si>
    <t>IVA POR PAGAR</t>
  </si>
  <si>
    <t>CUENTAS POR PAGAR IVAS</t>
  </si>
  <si>
    <t>DE INDUSTRIA Y CIO</t>
  </si>
  <si>
    <t>VIGENCIA FISCAL CORRIENTE</t>
  </si>
  <si>
    <t>INDUSTRIA Y COMERCIO VIGENCIA CORRIENTE</t>
  </si>
  <si>
    <t>OBLIGACIONES LABORALES</t>
  </si>
  <si>
    <t>SALARIOS POR PAGAR</t>
  </si>
  <si>
    <t>CESANTÃ­AS CONSOLIDADAS</t>
  </si>
  <si>
    <t>LEY 50 DE 1990 Y NORMAS POSTERIORES</t>
  </si>
  <si>
    <t>INTERESES SOBRE CESANTÃ­AS</t>
  </si>
  <si>
    <t>INTERESES SOBRE CESANTÃ¯Â¿Â½</t>
  </si>
  <si>
    <t>INTERESES A LAS CESANTIAS</t>
  </si>
  <si>
    <t>VACACIONES CONSOLIDADAS</t>
  </si>
  <si>
    <t>VACACIONES CONOSLIDADES</t>
  </si>
  <si>
    <t>PASIVOS EST Y PROVISIONES</t>
  </si>
  <si>
    <t>PARA COSTOS Y GASTOS</t>
  </si>
  <si>
    <t>ARRENDAMIENTO</t>
  </si>
  <si>
    <t>TRANSPORTADORA DE VALORES</t>
  </si>
  <si>
    <t>DIFERIDOS</t>
  </si>
  <si>
    <t>IMPUESTOS DIFERIDOS</t>
  </si>
  <si>
    <t>IMPUESTO PASIVO DIFERIDO LP</t>
  </si>
  <si>
    <t>OTROS PASIVOS</t>
  </si>
  <si>
    <t>ANTICIPOS Y AVANCES RECIBIDOS</t>
  </si>
  <si>
    <t>DE CLIENTES</t>
  </si>
  <si>
    <t>PARTICIPACION DEL CONSORCIO TELENACIONAL</t>
  </si>
  <si>
    <t>DEPÃ³SITOS RECIBIDOS</t>
  </si>
  <si>
    <t>INGRESO ACCESORIOS</t>
  </si>
  <si>
    <t>INGRESOS RECIBIDOS</t>
  </si>
  <si>
    <t>INGRESOS PUNTO RED</t>
  </si>
  <si>
    <t>INGRESOS SICACOM</t>
  </si>
  <si>
    <t>INGRESOS RECIBIDOS PARA TERCEROS</t>
  </si>
  <si>
    <t>VALORES RECIBIDOS PARA TERCEROS</t>
  </si>
  <si>
    <t>PLANES POSTPAGO</t>
  </si>
  <si>
    <t>PORTABILIDAD POSPAGO</t>
  </si>
  <si>
    <t>PLANES POSPAGO FLAMINGO</t>
  </si>
  <si>
    <t>VENTA POR CUENTA DE TERCEROS</t>
  </si>
  <si>
    <t>INGRESOS REC TERCEROS VTA CR</t>
  </si>
  <si>
    <t>ING RECIBIDO VTA CRD CR</t>
  </si>
  <si>
    <t>TOTAL PATRIMONIO</t>
  </si>
  <si>
    <t>CAPITAL SOCIAL</t>
  </si>
  <si>
    <t>CAPITAL SUSCRITO Y PAGADO</t>
  </si>
  <si>
    <t>CAPITAL AUTORIZADO</t>
  </si>
  <si>
    <t>CAPITAL POR SUSCRIBIR (DB)</t>
  </si>
  <si>
    <t>RESERVAS</t>
  </si>
  <si>
    <t>RESERVAS OBLIGATORIAS</t>
  </si>
  <si>
    <t>RESERVA LEGAL</t>
  </si>
  <si>
    <t>RESERVA LEGAL GRAVADA</t>
  </si>
  <si>
    <t>RESULTADOS DEL EJERCICIO</t>
  </si>
  <si>
    <t>UTILIDAD DEL EJERCICIO</t>
  </si>
  <si>
    <t>UTILIDAD O PERDIDA DEL EJERCICIO</t>
  </si>
  <si>
    <t>RESULTADOS DE EJ ANTERIORES</t>
  </si>
  <si>
    <t>UTILIDADES ACUMULADAS</t>
  </si>
  <si>
    <t>UTILIDEDES ACUMULADAS NO GRAVADAS</t>
  </si>
  <si>
    <t>UTLIDAD PARTICIPACION CONSORCIO TELENACIONAL</t>
  </si>
  <si>
    <t>AJUSTE POR ADOPCION A NIIF (CR)</t>
  </si>
  <si>
    <t>POR REVALORIZACION</t>
  </si>
  <si>
    <t>AJUSTE POR ADOPCION NIIF VR RAZONABLE</t>
  </si>
  <si>
    <t>AJUSTE ADOPCION NIIF OTROS</t>
  </si>
  <si>
    <t>UTILIDAD POR IMPUESTO DIFERIDO (CR)</t>
  </si>
  <si>
    <t>PÃ©RDIDAS ACUMULADAS</t>
  </si>
  <si>
    <t>PERDIDAS ACUMULADAS</t>
  </si>
  <si>
    <t>AJUSTE POR ADOPCION A NIIF (DB)</t>
  </si>
  <si>
    <t>AJUSTE ADOPCION A NIIF OTROS</t>
  </si>
  <si>
    <t>PERDIDA POR IMPUESTO DIFERIDO (DB)</t>
  </si>
  <si>
    <t>SALDO HISTORICO</t>
  </si>
  <si>
    <t xml:space="preserve">Actividades de operación </t>
  </si>
  <si>
    <t>Ganancia (pérdida)</t>
  </si>
  <si>
    <t xml:space="preserve">Ajustes para conciliar la ganancia (pérdida) </t>
  </si>
  <si>
    <t>(+/-) Ajustes por gastos por impuestos a las ganancias</t>
  </si>
  <si>
    <t>( + ) Ajustes por gastos de depreciación y amortización</t>
  </si>
  <si>
    <t>(+/-) Ajustes por deterioro de valor (reversiones de pérdidas por deterioro de valor) reconocidas en el resultado del periodo</t>
  </si>
  <si>
    <t>(+) Ajustes por provisiones</t>
  </si>
  <si>
    <t>(+) Ajustes por costos financieros</t>
  </si>
  <si>
    <t>(+/-) Ajustes por pérdidas (ganancias) de moneda extranjera no realizadas</t>
  </si>
  <si>
    <t>(+) Ajustes por pérdidas (ganancias) del valor razonable</t>
  </si>
  <si>
    <t>(-) Ajustes por ganancias no distribuidas de asociadas</t>
  </si>
  <si>
    <t>(+/-) Ajustes por pérdidas (ganancias) por la disposición de activos no corrientes</t>
  </si>
  <si>
    <t>(+/-) Otros ajustes para conciliar la ganancia (pérdida)</t>
  </si>
  <si>
    <t>Total ajustes para conciliar la ganancia (pérdida)</t>
  </si>
  <si>
    <t xml:space="preserve">Flujos de efectivo procedentes de (utilizados en) actividades de operación </t>
  </si>
  <si>
    <t>(+/-) Ajustes por disminuciones (incrementos) en los inventarios</t>
  </si>
  <si>
    <t>(+/-) Ajustes por la disminución (incremento) de cuentas por cobrar de origen comercial</t>
  </si>
  <si>
    <t>(+/-) Ajustes por disminuciones (incrementos) en otras cuentas por cobrar derivadas de las actividades de operación</t>
  </si>
  <si>
    <t>(+/-) Ajustes por el incremento (disminución) de cuentas por pagar de origen comercial</t>
  </si>
  <si>
    <t>(+/-) Ajustes por incrementos (disminuciones) en otras cuentas por pagar derivadas de las actividades de operación</t>
  </si>
  <si>
    <t>(+/-) Otras entradas (salidas) de efectivo</t>
  </si>
  <si>
    <t>Flujos de efectivo netos procedentes de (utilizados en) actividades de operación</t>
  </si>
  <si>
    <t>Flujos de efectivo procedentes de (utilizados en) actividades de inversión [sinopsis]</t>
  </si>
  <si>
    <t>(+) Flujos de efectivo procedentes de la pérdida de control de subsidiarias u otros negocios</t>
  </si>
  <si>
    <t>(-) Flujos de efectivo utilizados para obtener el control de subsidiarias u otros negocios</t>
  </si>
  <si>
    <t>(+) Otros cobros por la venta de patrimonio o instrumentos de deuda de otras entidades</t>
  </si>
  <si>
    <t>(-) Otros pagos para adquirir patrimonio o instrumentos de deuda de otras entidades</t>
  </si>
  <si>
    <t>(+) Otros cobros por la venta de participaciones en negocios conjuntos</t>
  </si>
  <si>
    <t>(-) Otros pagos para adquirir participaciones en negocios conjuntos</t>
  </si>
  <si>
    <t>(+) Importes procedentes de la venta de propiedades, planta y equipo</t>
  </si>
  <si>
    <t>(-) Compras de propiedades, planta y equipo</t>
  </si>
  <si>
    <t>(+) Importes procedentes de ventas de activos intangibles</t>
  </si>
  <si>
    <t>(-) Compras de activos intangibles</t>
  </si>
  <si>
    <t>(+) Recursos por ventas de otros activos a largo plazo</t>
  </si>
  <si>
    <t>(-) Compras de otros activos a largo plazo</t>
  </si>
  <si>
    <t>(+) Importes procedentes de subvenciones del gobierno</t>
  </si>
  <si>
    <t>(-) Pagos derivados de contratos de futuro, a término, de opciones y de permuta financiera</t>
  </si>
  <si>
    <t>(+) Cobros procedentes de contratos de futuro, a término, de opciones y de permuta financiera</t>
  </si>
  <si>
    <t>(+) Dividendos recibidos</t>
  </si>
  <si>
    <t>(+) Intereses recibidos</t>
  </si>
  <si>
    <t>Flujos de efectivo netos procedentes de (utilizados en) actividades de inversión</t>
  </si>
  <si>
    <t>Flujos de efectivo procedentes de (utilizados en) actividades de financiación [sinopsis]</t>
  </si>
  <si>
    <t>(+) Recursos por cambios en las participaciones en la propiedad en subsidiarias que no dan lugar a la pérdida de control</t>
  </si>
  <si>
    <t>(-) Pagos por cambios en las participaciones en la propiedad en subsidiarias que no dan lugar a la pérdida de control</t>
  </si>
  <si>
    <t>(+) Importes procedentes de aumento de capital y/o recolocación de acciones</t>
  </si>
  <si>
    <t>(-) Disminución de capital social y/o readquisición de acciones</t>
  </si>
  <si>
    <t>(-) Pagos por otras participaciones en el patrimonio</t>
  </si>
  <si>
    <t>(+) Importe procedente del aumento prima por emisión</t>
  </si>
  <si>
    <t>(-) Disminución de prima por emisión</t>
  </si>
  <si>
    <t>(+) Importes procedentes de préstamos</t>
  </si>
  <si>
    <t>(-) Reembolsos de préstamos</t>
  </si>
  <si>
    <t>(-) Pagos de pasivos por arrendamientos financieros</t>
  </si>
  <si>
    <t>(-) Dividendos pagados</t>
  </si>
  <si>
    <t>(-) Intereses pagados</t>
  </si>
  <si>
    <t>Flujos de efectivo netos procedentes de (utilizados en) actividades de financiación</t>
  </si>
  <si>
    <t>Incremento (disminución) neto de efectivo y equivalentes al efectivo, antes del efecto de los cambios en la tasa de cambio</t>
  </si>
  <si>
    <t>Efectos de la variación en la tasa de cambio sobre el efectivo y equivalentes al efectivo [sinopsis]</t>
  </si>
  <si>
    <t>(+/-) Efectos de la variación en la tasa de cambio sobre el efectivo y equivalentes al efectivo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</si>
  <si>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</si>
  <si>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</si>
  <si>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</si>
  <si>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Pago de las obligaciones sujetas al acuerdo</t>
  </si>
  <si>
    <t>Primera Clase</t>
  </si>
  <si>
    <t>Segunda Clase</t>
  </si>
  <si>
    <t>Tercera Clase</t>
  </si>
  <si>
    <t>Cuarta Clase</t>
  </si>
  <si>
    <t>Quinta Clase</t>
  </si>
  <si>
    <t>Efectivo y equivalentes disponible al efectivo al final del periodo</t>
  </si>
  <si>
    <t xml:space="preserve">Firmas: </t>
  </si>
  <si>
    <t>Nombre del Representante legal:</t>
  </si>
  <si>
    <t xml:space="preserve">Nombre del Contador Público ( Opcional): </t>
  </si>
  <si>
    <t xml:space="preserve">Nombre del Revisor Fiscal (si aplica): </t>
  </si>
  <si>
    <t>CC:</t>
  </si>
  <si>
    <t>TP:</t>
  </si>
  <si>
    <t>Saldo a 31 de diciembre último año2022</t>
  </si>
  <si>
    <t>Proyección año 1-2023</t>
  </si>
  <si>
    <t>Proyección año 2-2024</t>
  </si>
  <si>
    <t>Proyección año 3-2025</t>
  </si>
  <si>
    <t>Proyección año 4-2026</t>
  </si>
  <si>
    <t>Proyección año 5-2027</t>
  </si>
  <si>
    <t>Proyección año 6-2028</t>
  </si>
  <si>
    <t>Proyección año 7-2029</t>
  </si>
  <si>
    <t>Proyección año 8-2030</t>
  </si>
  <si>
    <t>Proyección año 9-2031</t>
  </si>
  <si>
    <t>Proyección año 10-2032</t>
  </si>
  <si>
    <t>Proyección año 11-2033</t>
  </si>
  <si>
    <t>Proyección año 12-2034</t>
  </si>
  <si>
    <t>Proyección año 13-2035</t>
  </si>
  <si>
    <t>ACTIVO CORRIENTE</t>
  </si>
  <si>
    <t>PASIVO CORRIENTE</t>
  </si>
  <si>
    <t>Efectivo y Equivalente de Efectivo</t>
  </si>
  <si>
    <t>Clientes y Otras Cuentas por Cobrar</t>
  </si>
  <si>
    <t>Cuentas por Pagar Comerciales y Otras</t>
  </si>
  <si>
    <t>Impuestos Corrientes por Recuperar</t>
  </si>
  <si>
    <t>Impuestos Corrientes por Pagar</t>
  </si>
  <si>
    <t>Otros Activos no Financieros</t>
  </si>
  <si>
    <t>Beneficios a Empleados</t>
  </si>
  <si>
    <t>Inventarios</t>
  </si>
  <si>
    <t>Otros Pasivos No Financieros</t>
  </si>
  <si>
    <t>Capital Contable</t>
  </si>
  <si>
    <t>Utilidad o Perdida del Ejercicio</t>
  </si>
  <si>
    <t xml:space="preserve">TOTAL PATRIMONIO </t>
  </si>
  <si>
    <t>Desde: 2023-01-01   Hasta: 2023-09-30</t>
  </si>
  <si>
    <t>CUENTA</t>
  </si>
  <si>
    <t>PROMESAS DE COMPRA VENTA</t>
  </si>
  <si>
    <t>DE BIENES RAÃ­CES</t>
  </si>
  <si>
    <t>AFP MENOR VALOR PAGADO</t>
  </si>
  <si>
    <t>CONSTRUCIONES EDIFICACIONES COSTO HISTORICO</t>
  </si>
  <si>
    <t>GASTOS FINANCIEROS</t>
  </si>
  <si>
    <t>RETENCION IVA REGIMEN SIMPLE</t>
  </si>
  <si>
    <t>IMPUESTO AL CONSUMO</t>
  </si>
  <si>
    <t>CONTRIBUCIONES</t>
  </si>
  <si>
    <t>SUSTRACCIÃ¯Â¿Â½ HURTO</t>
  </si>
  <si>
    <t>DEMANDAS POR INCUMPLIMIENTO DE CONTRATOS</t>
  </si>
  <si>
    <t>Total Registros: 1003</t>
  </si>
  <si>
    <t>Generado por Soluciones Informaticas Globales Tue, 24 Oct 2023 18:57:14 -0500</t>
  </si>
  <si>
    <t xml:space="preserve"> Existen cinco (5) clases de acreedores, compuestas respectivamente por:     </t>
  </si>
  <si>
    <t xml:space="preserve">Los titulares de acreencias laborales  </t>
  </si>
  <si>
    <t>Las entidades públicas y las instituciones de seguridad social</t>
  </si>
  <si>
    <t>Las instituciones financieras nacionales y demás entidades sujetas a la inspección y vigilancia de la Superintendencia Financiera de Colombia de carácter privado, mixto o público; y las instituciones financieras extranjeras</t>
  </si>
  <si>
    <t>Acreedores internos</t>
  </si>
  <si>
    <t xml:space="preserve">Los demás acreedores externos.  </t>
  </si>
  <si>
    <t>JOSE LUIS MARIN RAMIREZ</t>
  </si>
  <si>
    <t>INPEC</t>
  </si>
  <si>
    <t>EXPENDIDOS</t>
  </si>
  <si>
    <t>SMART PAYMENTS</t>
  </si>
  <si>
    <t>SUPERGIROS</t>
  </si>
  <si>
    <t>FIJO PYME</t>
  </si>
  <si>
    <t>FACT ELECTRONICA</t>
  </si>
  <si>
    <t>NOMINA ELECT</t>
  </si>
  <si>
    <t>DOCUMENTO SOPORTE</t>
  </si>
  <si>
    <t>RECEPCION DE FACTURACION</t>
  </si>
  <si>
    <t xml:space="preserve">INVERVOZ                                </t>
  </si>
  <si>
    <t xml:space="preserve">ACTIVA                                  </t>
  </si>
  <si>
    <t xml:space="preserve">TELEAMIGO    </t>
  </si>
  <si>
    <t>MOVISTAR MINUTOS</t>
  </si>
  <si>
    <t xml:space="preserve">SERVICIO INTERNET                       </t>
  </si>
  <si>
    <t>ALQUILER</t>
  </si>
  <si>
    <t>ARR SOFTWARE</t>
  </si>
  <si>
    <t>ARR SEDE BOLSA</t>
  </si>
  <si>
    <t>ACC COMERCIALES</t>
  </si>
  <si>
    <t>SERV PUBLICOS</t>
  </si>
  <si>
    <t>MENSAJERIA Y TRANSPORTES</t>
  </si>
  <si>
    <t>COMISIONES SMART PAYMENTS</t>
  </si>
  <si>
    <t>MANTENIMIENTOS</t>
  </si>
  <si>
    <t>OTROS GASTOS</t>
  </si>
  <si>
    <t>CAFETERIA Y BOTIQUIN</t>
  </si>
  <si>
    <t>AFILIACIONES Y SOST</t>
  </si>
  <si>
    <t>TRANSPORTES Y TAXIS</t>
  </si>
  <si>
    <t>DEPRECIACION</t>
  </si>
  <si>
    <t>CTOS DIR OPERACIÓN</t>
  </si>
  <si>
    <t>CANON ADMON</t>
  </si>
  <si>
    <t>CORREOS EMP</t>
  </si>
  <si>
    <t>IMPUESTOS DE INDUSTRIA Y COMERCIO</t>
  </si>
  <si>
    <t>TOTAL INGRESOS  CONTAC</t>
  </si>
  <si>
    <t>ARR COMPU</t>
  </si>
  <si>
    <t>ENGINEGTR SAS</t>
  </si>
  <si>
    <t xml:space="preserve">ARRENDAMIENTOS                                    </t>
  </si>
  <si>
    <t xml:space="preserve">SEGUROS                                           </t>
  </si>
  <si>
    <t>CONCEPTOS</t>
  </si>
  <si>
    <t>IVA 6 BIMESTRE 2021</t>
  </si>
  <si>
    <t>IVA 1 BIMESTRE 2022</t>
  </si>
  <si>
    <t>IVA 2 BIMESTRE 2022</t>
  </si>
  <si>
    <t>IVA 3 BIMESTRE 2022</t>
  </si>
  <si>
    <t>IVA 4 BIMESTRE 2022</t>
  </si>
  <si>
    <t>IVA 5 BIMESTRE 2022</t>
  </si>
  <si>
    <t>IVA 6 BIMESTRE 2022</t>
  </si>
  <si>
    <t>IVA 1 BIMESTRE 2023</t>
  </si>
  <si>
    <t>IVA 2 BIMESTRE 2023</t>
  </si>
  <si>
    <t>IVA 3 BIMESTRE 2023</t>
  </si>
  <si>
    <t>IVA 4 BIMESTRE 2023</t>
  </si>
  <si>
    <t>INDUSTRIA Y COMERCIO  BIMESTRE 1 2022</t>
  </si>
  <si>
    <t>INDUSTRIA Y COMERCIO  BIMESTRE 2 2022</t>
  </si>
  <si>
    <t>INDUSTRIA Y COMERCIO  BIMESTRE 3 2022</t>
  </si>
  <si>
    <t>INDUSTRIA Y COMERCIO  BIMESTRE 4 2022</t>
  </si>
  <si>
    <t>INDUSTRIA Y COMERCIO  BIMESTRE 5 2022</t>
  </si>
  <si>
    <t>INDUSTRIA Y COMERCIO  BIMESTRE 6 2022</t>
  </si>
  <si>
    <t>INDUSTRIA Y COMERCIO  BIMESTRE 1 2023</t>
  </si>
  <si>
    <t>INDUSTRIA Y COMERCIO  BIMESTRE 2 2023</t>
  </si>
  <si>
    <t>INDUSTRIA Y COMERCIO  BIMESTRE 3 2023</t>
  </si>
  <si>
    <t>INDUSTRIA Y COMERCIO  BIMESTRE 4 2023</t>
  </si>
  <si>
    <t>EDIFICIO BUSINESS MARKETING</t>
  </si>
  <si>
    <t>BUSINESS &amp; MARKETING CENTER</t>
  </si>
  <si>
    <t>TARJETA DE CREDITO 4864120003064600</t>
  </si>
  <si>
    <t>Reservas</t>
  </si>
  <si>
    <t>En el anterior sentido, las modificaciones realizadas fueron las siguientes:</t>
  </si>
  <si>
    <t>Se cambiaron los indicadores. Ahora son:</t>
  </si>
  <si>
    <t>A. En la dimensión de “deterioro” patrimonial.</t>
  </si>
  <si>
    <t>Fórmula: Patrimonio total &lt; $ 0.</t>
  </si>
  <si>
    <t>PATRIMONIO</t>
  </si>
  <si>
    <t xml:space="preserve">Utilidades Netas por Conversion </t>
  </si>
  <si>
    <t xml:space="preserve">Reclasificacion </t>
  </si>
  <si>
    <t xml:space="preserve">                                     - </t>
  </si>
  <si>
    <t>Superavit</t>
  </si>
  <si>
    <r>
      <t> </t>
    </r>
    <r>
      <rPr>
        <b/>
        <sz val="9"/>
        <color theme="0"/>
        <rFont val="Arial"/>
        <family val="2"/>
      </rPr>
      <t>Dos periodos consecutivos de cierre con utilidad negativa en el resultado del ejercicio.</t>
    </r>
  </si>
  <si>
    <t>Fórmula: (Resultado del ejercicio anterior &lt; $ 0) y (Resultado del último ejercicio &lt; $ 0).</t>
  </si>
  <si>
    <t>MENOS: IMPUESTO INDUSTRIA Y COMERCIO</t>
  </si>
  <si>
    <t>Utilidad  o Perdidas  del Periodo Neta</t>
  </si>
  <si>
    <t>B.  En la dimensión de riesgo de insolvencia.</t>
  </si>
  <si>
    <t>Dos períodos consecutivos de cierre con razón corriente inferior a 1,0.</t>
  </si>
  <si>
    <t>Fórmula: (Activo corriente / Pasivo corriente &lt; 1,0 del ejercicio anterior) y (Activo corriente / Pasivo corriente &lt; 1,0 del último ejercicio).</t>
  </si>
  <si>
    <t>$</t>
  </si>
  <si>
    <t>TOTAL ACTIVO CIRCULANTE</t>
  </si>
  <si>
    <t>Obligaciones Financieras Corriente</t>
  </si>
  <si>
    <t>TOTAL PASIVO A CORTO PLAZO</t>
  </si>
  <si>
    <t xml:space="preserve">RAZON CORRIENTE </t>
  </si>
  <si>
    <t xml:space="preserve">TN COLOMBIA SAS </t>
  </si>
  <si>
    <r>
      <t> </t>
    </r>
    <r>
      <rPr>
        <b/>
        <sz val="9"/>
        <color theme="1"/>
        <rFont val="Arial"/>
        <family val="2"/>
      </rPr>
      <t>Posición patrimonial negativa</t>
    </r>
    <r>
      <rPr>
        <sz val="9"/>
        <color theme="1"/>
        <rFont val="Arial"/>
        <family val="2"/>
      </rPr>
      <t>.</t>
    </r>
  </si>
  <si>
    <t>PROYECTO DE DETERMINACIÓN DE DERECHO DE VOTO 
TN COLOMBIA S.A.S.</t>
  </si>
  <si>
    <t>Categoría de Acreencia  A - Laborales</t>
  </si>
  <si>
    <t>N°</t>
  </si>
  <si>
    <t>Nombre o  Razón Social</t>
  </si>
  <si>
    <t>Nit o Cédula de Ciudadanía</t>
  </si>
  <si>
    <t>Dirección de Notificación</t>
  </si>
  <si>
    <t>Ciudad</t>
  </si>
  <si>
    <t>País</t>
  </si>
  <si>
    <t>Vínculo con el Deudor</t>
  </si>
  <si>
    <t>No. de la Obligación</t>
  </si>
  <si>
    <t>Concepto</t>
  </si>
  <si>
    <t>Saldo de Capital por Pagar</t>
  </si>
  <si>
    <t xml:space="preserve">Fecha inicial </t>
  </si>
  <si>
    <t xml:space="preserve">Fecha de vecimiento de cada cuota / Obligacion </t>
  </si>
  <si>
    <t>Días de mora</t>
  </si>
  <si>
    <t xml:space="preserve">Saldo de capital vencido </t>
  </si>
  <si>
    <t>IPC</t>
  </si>
  <si>
    <t>Saldo Capital Indexado</t>
  </si>
  <si>
    <t>Derechos de Voto</t>
  </si>
  <si>
    <t>Participación Derechos de Voto (%)</t>
  </si>
  <si>
    <t xml:space="preserve"> blandon Paternina Enderson Emir</t>
  </si>
  <si>
    <t xml:space="preserve">CR 5 55 A 35 </t>
  </si>
  <si>
    <t>11001 BOGOTA-D.C.-BOGOTA D.C.</t>
  </si>
  <si>
    <t>COLOMBIA</t>
  </si>
  <si>
    <t>5 NINGUNO</t>
  </si>
  <si>
    <t>2023- LEY 50 DE 1990 Y NORMAS POSTERIORES</t>
  </si>
  <si>
    <t>2024- LEY 50 DE 1990 Y NORMAS POSTERIORES</t>
  </si>
  <si>
    <t>SALARIOS Y LIQUIDACIONES POR PAGAR</t>
  </si>
  <si>
    <t>N/A</t>
  </si>
  <si>
    <t>Total  blandon Paternina Enderson Emir</t>
  </si>
  <si>
    <t xml:space="preserve">JENNY CAMILA BELTRAN CAMPOS   </t>
  </si>
  <si>
    <t xml:space="preserve">AK 18 68 A 22 SUR </t>
  </si>
  <si>
    <t xml:space="preserve">Total JENNY CAMILA BELTRAN CAMPOS   </t>
  </si>
  <si>
    <t xml:space="preserve">RUBIO APONTE MONICA MIREYA    </t>
  </si>
  <si>
    <t>CL 56 59 56 BLOQUE 8 APTO 502</t>
  </si>
  <si>
    <t xml:space="preserve">Total RUBIO APONTE MONICA MIREYA    </t>
  </si>
  <si>
    <t xml:space="preserve">LOZANO VERA CRISTIAN GIOVANNY </t>
  </si>
  <si>
    <t xml:space="preserve">AC 68 B SUR 63 55 </t>
  </si>
  <si>
    <t xml:space="preserve">Total LOZANO VERA CRISTIAN GIOVANNY </t>
  </si>
  <si>
    <t>SANCHEZ RONCANCIO CAMILO ANDRE</t>
  </si>
  <si>
    <t xml:space="preserve">CR 62 A 62 C 41 SUR </t>
  </si>
  <si>
    <t>Total SANCHEZ RONCANCIO CAMILO ANDRE</t>
  </si>
  <si>
    <t xml:space="preserve">VALENCIA VEGA JUAN DAVID      </t>
  </si>
  <si>
    <t xml:space="preserve">CR 69 C 2 A 49 </t>
  </si>
  <si>
    <t xml:space="preserve">Total VALENCIA VEGA JUAN DAVID      </t>
  </si>
  <si>
    <t xml:space="preserve">BOHORQUEZ CARO LEONARDO       </t>
  </si>
  <si>
    <t xml:space="preserve">AK 78 50 59 SUR </t>
  </si>
  <si>
    <t xml:space="preserve">Total BOHORQUEZ CARO LEONARDO       </t>
  </si>
  <si>
    <t xml:space="preserve">JIMENEZ BURGOS DUMAR ARLEY    </t>
  </si>
  <si>
    <t>CL 94A11A 27</t>
  </si>
  <si>
    <t xml:space="preserve">Total JIMENEZ BURGOS DUMAR ARLEY    </t>
  </si>
  <si>
    <t>Acosta Guerra Juan  Sebastian</t>
  </si>
  <si>
    <t xml:space="preserve">CR 89 42 F 22 SUR </t>
  </si>
  <si>
    <t>Total Acosta Guerra Juan  Sebastian</t>
  </si>
  <si>
    <t>Anturi Ospina Christian David</t>
  </si>
  <si>
    <t>CL 2 B 1 1 B</t>
  </si>
  <si>
    <t>Total Anturi Ospina Christian David</t>
  </si>
  <si>
    <t>Arango Camargo Chislaine</t>
  </si>
  <si>
    <t xml:space="preserve">AK 112 B 78 C 11 </t>
  </si>
  <si>
    <t>Total Arango Camargo Chislaine</t>
  </si>
  <si>
    <t>AREVALO CUBILLOS JENNYFER TATIANA</t>
  </si>
  <si>
    <t xml:space="preserve">AK 2 BIS ESTE 49 B SUR </t>
  </si>
  <si>
    <t>Total AREVALO CUBILLOS JENNYFER TATIANA</t>
  </si>
  <si>
    <t>Avila Herrera Gina Marcela</t>
  </si>
  <si>
    <t>Cra 103b #152-51</t>
  </si>
  <si>
    <t>Total Avila Herrera Gina Marcela</t>
  </si>
  <si>
    <t>Balamba Gonzalez Josed David</t>
  </si>
  <si>
    <t xml:space="preserve">CR 72 56 F 19 </t>
  </si>
  <si>
    <t>Total Balamba Gonzalez Josed David</t>
  </si>
  <si>
    <t>Ballen  Pardo David  Alejandro</t>
  </si>
  <si>
    <t xml:space="preserve">Cra 9 A 74 b sur 12 </t>
  </si>
  <si>
    <t>Total Ballen  Pardo David  Alejandro</t>
  </si>
  <si>
    <t>Barbosa Cruz Karen Liliana</t>
  </si>
  <si>
    <t>Calle 38a #77-30</t>
  </si>
  <si>
    <t>Total Barbosa Cruz Karen Liliana</t>
  </si>
  <si>
    <t>Barrera Avila Gloria Dayhana</t>
  </si>
  <si>
    <t>Cl 21 106-10</t>
  </si>
  <si>
    <t>Total Barrera Avila Gloria Dayhana</t>
  </si>
  <si>
    <t>Bautista Yepes Aleida</t>
  </si>
  <si>
    <t>DG 67 84 15</t>
  </si>
  <si>
    <t>Total Bautista Yepes Aleida</t>
  </si>
  <si>
    <t>Bejarano Adriana Consuelo</t>
  </si>
  <si>
    <t xml:space="preserve">CL 86 95F 44 </t>
  </si>
  <si>
    <t>Total Bejarano Adriana Consuelo</t>
  </si>
  <si>
    <t>Benavides Maldonado Yireth Eliza</t>
  </si>
  <si>
    <t xml:space="preserve">CL 128 BIS 95 A 13 </t>
  </si>
  <si>
    <t>Total Benavides Maldonado Yireth Eliza</t>
  </si>
  <si>
    <t>Bernal  Carrion Laura  Yorleny</t>
  </si>
  <si>
    <t xml:space="preserve">CR 7 17 63 SIR </t>
  </si>
  <si>
    <t>Total Bernal  Carrion Laura  Yorleny</t>
  </si>
  <si>
    <t>Bohorquez Caro Leonardo</t>
  </si>
  <si>
    <t>Total Bohorquez Caro Leonardo</t>
  </si>
  <si>
    <t>Buitrago Arias Walter Esteban</t>
  </si>
  <si>
    <t xml:space="preserve">AK 75 D 74 C 25 SUR </t>
  </si>
  <si>
    <t>Total Buitrago Arias Walter Esteban</t>
  </si>
  <si>
    <t>Bustos Cifuentes Esneider Antonio</t>
  </si>
  <si>
    <t>CL 73A 13A 25 ESTE</t>
  </si>
  <si>
    <t>Total Bustos Cifuentes Esneider Antonio</t>
  </si>
  <si>
    <t>Bustos Vergara Edgar Hernan</t>
  </si>
  <si>
    <t>CL 11 A 8 A 11 GUAYABAL</t>
  </si>
  <si>
    <t>Total Bustos Vergara Edgar Hernan</t>
  </si>
  <si>
    <t>Caballero Nempeque Juan David</t>
  </si>
  <si>
    <t xml:space="preserve">CL 6 A 88 D 71 </t>
  </si>
  <si>
    <t>Total Caballero Nempeque Juan David</t>
  </si>
  <si>
    <t>Caicedo Puentes Robinson</t>
  </si>
  <si>
    <t>CR 7H BIS 159 41 P 2</t>
  </si>
  <si>
    <t>Total Caicedo Puentes Robinson</t>
  </si>
  <si>
    <t>CALDERON CASTELLANOS CRISTIAN SANTIAGO</t>
  </si>
  <si>
    <t xml:space="preserve">CL 68s 13b 29e </t>
  </si>
  <si>
    <t>Total CALDERON CASTELLANOS CRISTIAN SANTIAGO</t>
  </si>
  <si>
    <t>Caro Tapiero Mayra Dayana</t>
  </si>
  <si>
    <t xml:space="preserve">CR 95 A 34 75 SUR </t>
  </si>
  <si>
    <t>Total Caro Tapiero Mayra Dayana</t>
  </si>
  <si>
    <t>Castañeda  Claros Nicol  dayan</t>
  </si>
  <si>
    <t xml:space="preserve">CL 68b 69 61 </t>
  </si>
  <si>
    <t>Total Castañeda  Claros Nicol  dayan</t>
  </si>
  <si>
    <t>Castilla Cruz Julie Paola</t>
  </si>
  <si>
    <t>CL 28c 12g 20 Piso 4</t>
  </si>
  <si>
    <t>Total Castilla Cruz Julie Paola</t>
  </si>
  <si>
    <t>Castro  Silva Juan  Pablo</t>
  </si>
  <si>
    <t xml:space="preserve">TV 70C 68 33 </t>
  </si>
  <si>
    <t>Total Castro  Silva Juan  Pablo</t>
  </si>
  <si>
    <t>Cely Arias Naslyyivet</t>
  </si>
  <si>
    <t xml:space="preserve">CL 2 93 D 30 </t>
  </si>
  <si>
    <t>Total Cely Arias Naslyyivet</t>
  </si>
  <si>
    <t>Correa  Correa Magda  Luseny</t>
  </si>
  <si>
    <t xml:space="preserve">CR 88 i 73A 70 </t>
  </si>
  <si>
    <t>Total Correa  Correa Magda  Luseny</t>
  </si>
  <si>
    <t>Cruz Carreño Erick Janclovf</t>
  </si>
  <si>
    <t>CR 77 K 68 50 SUR</t>
  </si>
  <si>
    <t>Total Cruz Carreño Erick Janclovf</t>
  </si>
  <si>
    <t>Cuervo Arias Patricia</t>
  </si>
  <si>
    <t xml:space="preserve">CR 115 153 27 CA 29 </t>
  </si>
  <si>
    <t>Total Cuervo Arias Patricia</t>
  </si>
  <si>
    <t>Daza Moreno Miguel Antonio</t>
  </si>
  <si>
    <t>CR 17 B 64 B 30 SUR</t>
  </si>
  <si>
    <t>Total Daza Moreno Miguel Antonio</t>
  </si>
  <si>
    <t>Diaz Bermudez Jeiny Katerine</t>
  </si>
  <si>
    <t xml:space="preserve">CL 80 BIS 91 SUR 90 </t>
  </si>
  <si>
    <t>Total Diaz Bermudez Jeiny Katerine</t>
  </si>
  <si>
    <t>Donato Diaz Camilo</t>
  </si>
  <si>
    <t xml:space="preserve">AK 13 15 G 18 </t>
  </si>
  <si>
    <t>Total Donato Diaz Camilo</t>
  </si>
  <si>
    <t>Duarte Cordoba Aceneth</t>
  </si>
  <si>
    <t>CR 90C 6A 31</t>
  </si>
  <si>
    <t>Total Duarte Cordoba Aceneth</t>
  </si>
  <si>
    <t>FLOREZ PULIDO CRISTIAN ALFONSO</t>
  </si>
  <si>
    <t xml:space="preserve">AK 104 15A 75 </t>
  </si>
  <si>
    <t>Total FLOREZ PULIDO CRISTIAN ALFONSO</t>
  </si>
  <si>
    <t>FRONTADO MOLANO BRAYAN STIV</t>
  </si>
  <si>
    <t xml:space="preserve">CR 78 56A SUR </t>
  </si>
  <si>
    <t>Total FRONTADO MOLANO BRAYAN STIV</t>
  </si>
  <si>
    <t>Garcia Marentes Juan Sebastian</t>
  </si>
  <si>
    <t xml:space="preserve">TV 2 1 02 </t>
  </si>
  <si>
    <t>Total Garcia Marentes Juan Sebastian</t>
  </si>
  <si>
    <t>Garzon Gonzalez Leidy Natalia</t>
  </si>
  <si>
    <t xml:space="preserve">AK 9 ESTE 24 B 22 SUR </t>
  </si>
  <si>
    <t>Total Garzon Gonzalez Leidy Natalia</t>
  </si>
  <si>
    <t>Giraldo Mosquera Seimour Javier</t>
  </si>
  <si>
    <t xml:space="preserve">CL 19 A 5 48 </t>
  </si>
  <si>
    <t>Total Giraldo Mosquera Seimour Javier</t>
  </si>
  <si>
    <t>Goez Rivera Jose Duvan</t>
  </si>
  <si>
    <t xml:space="preserve">CL 71 SUR 97 C 50 </t>
  </si>
  <si>
    <t>Total Goez Rivera Jose Duvan</t>
  </si>
  <si>
    <t>Gonzalez Betancur Daniela</t>
  </si>
  <si>
    <t xml:space="preserve">CL 67 A BIS SUR 17 G 32 </t>
  </si>
  <si>
    <t>Total Gonzalez Betancur Daniela</t>
  </si>
  <si>
    <t>Gonzalez Mateus Dayana</t>
  </si>
  <si>
    <t>CL 149 111 A 26</t>
  </si>
  <si>
    <t>Total Gonzalez Mateus Dayana</t>
  </si>
  <si>
    <t>GUALTEROS  PEREZ JULIANA ANDREA</t>
  </si>
  <si>
    <t xml:space="preserve">CR 8 SUR 15A 73 </t>
  </si>
  <si>
    <t>Total GUALTEROS  PEREZ JULIANA ANDREA</t>
  </si>
  <si>
    <t>Gualteros Bernal Yeison Andrey</t>
  </si>
  <si>
    <t xml:space="preserve">AK 132A 129 B 10 </t>
  </si>
  <si>
    <t>Total Gualteros Bernal Yeison Andrey</t>
  </si>
  <si>
    <t>Guevara Mera Jairo Alonso</t>
  </si>
  <si>
    <t xml:space="preserve">CL 72 N 5 A 55 </t>
  </si>
  <si>
    <t>Total Guevara Mera Jairo Alonso</t>
  </si>
  <si>
    <t>Guilombo Jimenez Yenifer Alejandra</t>
  </si>
  <si>
    <t xml:space="preserve">CR 11 A 55 91 SUR </t>
  </si>
  <si>
    <t>Total Guilombo Jimenez Yenifer Alejandra</t>
  </si>
  <si>
    <t>GUTIERREZ  MENDOZA DIEGO ALEJANDRO</t>
  </si>
  <si>
    <t xml:space="preserve">CL 126 B 104 B 17 </t>
  </si>
  <si>
    <t>Total GUTIERREZ  MENDOZA DIEGO ALEJANDRO</t>
  </si>
  <si>
    <t>Gutierrez Gonzalez Juliana  Del pilar</t>
  </si>
  <si>
    <t xml:space="preserve">CL 41 13C 85 ESTE </t>
  </si>
  <si>
    <t>Total Gutierrez Gonzalez Juliana  Del pilar</t>
  </si>
  <si>
    <t>Hastamorir Arevalo Maicol Enrique</t>
  </si>
  <si>
    <t xml:space="preserve">CR 88 BIS 69 A 21 SUR </t>
  </si>
  <si>
    <t>Total Hastamorir Arevalo Maicol Enrique</t>
  </si>
  <si>
    <t>Hernandez Sanchez Evelin Lizney</t>
  </si>
  <si>
    <t>TV 25a este 57 97 sur Libertadores</t>
  </si>
  <si>
    <t>Total Hernandez Sanchez Evelin Lizney</t>
  </si>
  <si>
    <t>Infante Alvarez Jacqueline</t>
  </si>
  <si>
    <t>CL 97 70 90 AP 302</t>
  </si>
  <si>
    <t>Total Infante Alvarez Jacqueline</t>
  </si>
  <si>
    <t>Jurado Molina John Jairo</t>
  </si>
  <si>
    <t>VRD NARANDITO FDA LA PAULINA</t>
  </si>
  <si>
    <t>Total Jurado Molina John Jairo</t>
  </si>
  <si>
    <t>Lazaro Cifuentes Yenifer Caterine</t>
  </si>
  <si>
    <t>CR 60 4 B 75</t>
  </si>
  <si>
    <t>Total Lazaro Cifuentes Yenifer Caterine</t>
  </si>
  <si>
    <t>LEGUIZAMON SEPULVEDA SERGIO JULIAN</t>
  </si>
  <si>
    <t xml:space="preserve">CR 111 152c 48 </t>
  </si>
  <si>
    <t>Total LEGUIZAMON SEPULVEDA SERGIO JULIAN</t>
  </si>
  <si>
    <t>Leon Lopez Greace Yvone</t>
  </si>
  <si>
    <t>AK 145 144C 72 T 7 A 1203</t>
  </si>
  <si>
    <t>Total Leon Lopez Greace Yvone</t>
  </si>
  <si>
    <t>Lozano Vera Cristian Giovanny</t>
  </si>
  <si>
    <t>Total Lozano Vera Cristian Giovanny</t>
  </si>
  <si>
    <t>Martinez  Sanchez Sebastian  Camilo</t>
  </si>
  <si>
    <t xml:space="preserve">CL 26 19c 37 </t>
  </si>
  <si>
    <t>Total Martinez  Sanchez Sebastian  Camilo</t>
  </si>
  <si>
    <t>Martinez  Vargas Karol  Yissel</t>
  </si>
  <si>
    <t xml:space="preserve">CL 46 10 72 </t>
  </si>
  <si>
    <t>Total Martinez  Vargas Karol  Yissel</t>
  </si>
  <si>
    <t>Martinez Cardenas Kevin</t>
  </si>
  <si>
    <t xml:space="preserve">CL 137 91 97 </t>
  </si>
  <si>
    <t>Total Martinez Cardenas Kevin</t>
  </si>
  <si>
    <t>Molina  Urquijo Franklin</t>
  </si>
  <si>
    <t xml:space="preserve">DG 52 25 32 </t>
  </si>
  <si>
    <t>Total Molina  Urquijo Franklin</t>
  </si>
  <si>
    <t>MONTES  BOHORQUEZ DAMAR OSNEIDER</t>
  </si>
  <si>
    <t>CLL 94A N 11A 27</t>
  </si>
  <si>
    <t>Total MONTES  BOHORQUEZ DAMAR OSNEIDER</t>
  </si>
  <si>
    <t>Mora  Poveda Jorge  Alberto</t>
  </si>
  <si>
    <t>AK 68 D 34 19 SUR CASA</t>
  </si>
  <si>
    <t>Total Mora  Poveda Jorge  Alberto</t>
  </si>
  <si>
    <t xml:space="preserve">Moreno  Cruz Daniel  Estefan </t>
  </si>
  <si>
    <t xml:space="preserve">CL 15 30 78 </t>
  </si>
  <si>
    <t xml:space="preserve">Total Moreno  Cruz Daniel  Estefan </t>
  </si>
  <si>
    <t>Navarro Daza Liceth Maria</t>
  </si>
  <si>
    <t>CR 31 B N 7A 75</t>
  </si>
  <si>
    <t>Total Navarro Daza Liceth Maria</t>
  </si>
  <si>
    <t>NUÑEZ GALEANO DIEGO FERNANDO</t>
  </si>
  <si>
    <t>CR 6 28 13</t>
  </si>
  <si>
    <t>Total NUÑEZ GALEANO DIEGO FERNANDO</t>
  </si>
  <si>
    <t>Ordoñez Vanegas Daniel Esteban</t>
  </si>
  <si>
    <t xml:space="preserve">CR 12d este 21 60 sur </t>
  </si>
  <si>
    <t>Total Ordoñez Vanegas Daniel Esteban</t>
  </si>
  <si>
    <t>Ortega Marrugo Ketty Del carmen</t>
  </si>
  <si>
    <t>CLL 165 A 58 62</t>
  </si>
  <si>
    <t>Total Ortega Marrugo Ketty Del carmen</t>
  </si>
  <si>
    <t>PAEZ  CORTES ADALMY TATIANA</t>
  </si>
  <si>
    <t xml:space="preserve">CR 102 58 57 </t>
  </si>
  <si>
    <t>Total PAEZ  CORTES ADALMY TATIANA</t>
  </si>
  <si>
    <t>Pardo Cubides Jesika Katerin</t>
  </si>
  <si>
    <t>CR 5B 48J 12 SUR</t>
  </si>
  <si>
    <t>Total Pardo Cubides Jesika Katerin</t>
  </si>
  <si>
    <t>Peña Acosta Andres Camilo</t>
  </si>
  <si>
    <t xml:space="preserve">CR 23 67 20 SUR </t>
  </si>
  <si>
    <t>Total Peña Acosta Andres Camilo</t>
  </si>
  <si>
    <t>PICHINA  DIAZ INGRID MARCELA</t>
  </si>
  <si>
    <t>CL 74 78 01 SUR INT 5 CASA 193</t>
  </si>
  <si>
    <t>Total PICHINA  DIAZ INGRID MARCELA</t>
  </si>
  <si>
    <t>Pineda Monroy John Fredy</t>
  </si>
  <si>
    <t xml:space="preserve">Cra. 9 #150-96 Conjunto Residencial San Diego </t>
  </si>
  <si>
    <t>Total Pineda Monroy John Fredy</t>
  </si>
  <si>
    <t>Portilla Mogollon Valeria</t>
  </si>
  <si>
    <t xml:space="preserve">CL 70 A BIS 117 96 </t>
  </si>
  <si>
    <t>Total Portilla Mogollon Valeria</t>
  </si>
  <si>
    <t>Portilla Mogollon Vanessa</t>
  </si>
  <si>
    <t>CL 70 ABIS 117 96 CASA 157</t>
  </si>
  <si>
    <t>Total Portilla Mogollon Vanessa</t>
  </si>
  <si>
    <t>PUIN MELLIZO JUAN DIEGO</t>
  </si>
  <si>
    <t>CL 34 A SUR 99 A 45 CONJUNTO ETAPA UNO</t>
  </si>
  <si>
    <t>Total PUIN MELLIZO JUAN DIEGO</t>
  </si>
  <si>
    <t xml:space="preserve">Quimbayo Bernal Brayan Esteban </t>
  </si>
  <si>
    <t xml:space="preserve">CR 18 P 61 A 17 SUR </t>
  </si>
  <si>
    <t xml:space="preserve">Total Quimbayo Bernal Brayan Esteban </t>
  </si>
  <si>
    <t>Ramirez  Martinez Jamir Alejandro</t>
  </si>
  <si>
    <t xml:space="preserve">CL 39 F SUR 2K 14 </t>
  </si>
  <si>
    <t>Total Ramirez  Martinez Jamir Alejandro</t>
  </si>
  <si>
    <t>Ramirez Rodriguez Nathaly Yised</t>
  </si>
  <si>
    <t>CL 2 37 B 09 SUR PI 2</t>
  </si>
  <si>
    <t>Total Ramirez Rodriguez Nathaly Yised</t>
  </si>
  <si>
    <t>RINCON PEREZ JUAN FELIPE</t>
  </si>
  <si>
    <t xml:space="preserve">AK 26 C 25 35 SUR </t>
  </si>
  <si>
    <t>Total RINCON PEREZ JUAN FELIPE</t>
  </si>
  <si>
    <t>Roa Correa Juan  Carlos</t>
  </si>
  <si>
    <t xml:space="preserve">AK 32 B ESTE 42 75 </t>
  </si>
  <si>
    <t>Total Roa Correa Juan  Carlos</t>
  </si>
  <si>
    <t>Rodriguez  Gue Diego  Armando</t>
  </si>
  <si>
    <t xml:space="preserve">CR 87 48 50 </t>
  </si>
  <si>
    <t>Total Rodriguez  Gue Diego  Armando</t>
  </si>
  <si>
    <t>Rodriguez Castellanos Kevin Felipe</t>
  </si>
  <si>
    <t xml:space="preserve">AK 14 57 10 </t>
  </si>
  <si>
    <t>Total Rodriguez Castellanos Kevin Felipe</t>
  </si>
  <si>
    <t>Rodriguez Monroy Luis  Manuel</t>
  </si>
  <si>
    <t xml:space="preserve">CR 19 B 22S 61 </t>
  </si>
  <si>
    <t>Total Rodriguez Monroy Luis  Manuel</t>
  </si>
  <si>
    <t>Rodriguez Rodriguez Ingrid Yohana</t>
  </si>
  <si>
    <t>CL 61 SUR 94B 27</t>
  </si>
  <si>
    <t>Total Rodriguez Rodriguez Ingrid Yohana</t>
  </si>
  <si>
    <t>RODRIGUEZ SERRANO NELSON FRANCISCO</t>
  </si>
  <si>
    <t>CL 39 SUR 72M 26</t>
  </si>
  <si>
    <t>Total RODRIGUEZ SERRANO NELSON FRANCISCO</t>
  </si>
  <si>
    <t>Rodriguez Vargas Juan  Camilo</t>
  </si>
  <si>
    <t xml:space="preserve">AC 1 sur 86 d 06 </t>
  </si>
  <si>
    <t>Total Rodriguez Vargas Juan  Camilo</t>
  </si>
  <si>
    <t>RUEDA MARTINEZ PAULA ANDREA</t>
  </si>
  <si>
    <t xml:space="preserve">AK 15 B 5 21 </t>
  </si>
  <si>
    <t>Total RUEDA MARTINEZ PAULA ANDREA</t>
  </si>
  <si>
    <t>Ruiz Chavez Brayan Arley</t>
  </si>
  <si>
    <t xml:space="preserve">AC 57 C SUR 81 D 03 </t>
  </si>
  <si>
    <t>Total Ruiz Chavez Brayan Arley</t>
  </si>
  <si>
    <t>Ruiz Collantes Alexandra</t>
  </si>
  <si>
    <t>CL 199 0 50 ESTE T2 AT 204</t>
  </si>
  <si>
    <t>Vinculado - 1. Parentesco, hasta cuarto grado de consanguinidad, segundo de afinidad o único civil.</t>
  </si>
  <si>
    <t>Total Ruiz Collantes Alexandra</t>
  </si>
  <si>
    <t>Saco Ordoñez Alexander</t>
  </si>
  <si>
    <t>CL 37 SUR 04 18 ESTE</t>
  </si>
  <si>
    <t>Total Saco Ordoñez Alexander</t>
  </si>
  <si>
    <t>Salas Argoti Luis Gerardo</t>
  </si>
  <si>
    <t>CL 21 7 G 64</t>
  </si>
  <si>
    <t>Total Salas Argoti Luis Gerardo</t>
  </si>
  <si>
    <t>Sampedro Casallas Suly Ruth</t>
  </si>
  <si>
    <t>CR 69 B 31 92 SUR</t>
  </si>
  <si>
    <t>Total Sampedro Casallas Suly Ruth</t>
  </si>
  <si>
    <t>SANCHEZ CARREÑO DIEGO</t>
  </si>
  <si>
    <t>CL 57 B BIS 99 B 69 SUR</t>
  </si>
  <si>
    <t>Total SANCHEZ CARREÑO DIEGO</t>
  </si>
  <si>
    <t>Sanchez Roncancio Camilo Andres</t>
  </si>
  <si>
    <t>Total Sanchez Roncancio Camilo Andres</t>
  </si>
  <si>
    <t>Serrato Esguerra Jordy Albert</t>
  </si>
  <si>
    <t>CL 37 C 3 B 74 CASA</t>
  </si>
  <si>
    <t>Total Serrato Esguerra Jordy Albert</t>
  </si>
  <si>
    <t>Serrato Fagua Gelver David</t>
  </si>
  <si>
    <t>CR 14a bis 68d 14 sur San Andres de los altos</t>
  </si>
  <si>
    <t>Total Serrato Fagua Gelver David</t>
  </si>
  <si>
    <t>Sosa  Marroquin Laura  Camila</t>
  </si>
  <si>
    <t>CALLE 50A 12 B 47 SUR</t>
  </si>
  <si>
    <t>Total Sosa  Marroquin Laura  Camila</t>
  </si>
  <si>
    <t>SUAREZ  MUÑOZ  BRANDON ESTIVEN</t>
  </si>
  <si>
    <t>TV 24 B 17 67 TORRE 9 APTO 501</t>
  </si>
  <si>
    <t>Total SUAREZ  MUÑOZ  BRANDON ESTIVEN</t>
  </si>
  <si>
    <t>Tafur Cortes Leidy Dayana</t>
  </si>
  <si>
    <t>CL 88 SUR 5 29 ESTE</t>
  </si>
  <si>
    <t>Total Tafur Cortes Leidy Dayana</t>
  </si>
  <si>
    <t>Torres Martinez Karen Yirley</t>
  </si>
  <si>
    <t>CL31 B SUR 18 A 23</t>
  </si>
  <si>
    <t>Total Torres Martinez Karen Yirley</t>
  </si>
  <si>
    <t>Trujillo Fernandez Jonatan David</t>
  </si>
  <si>
    <t xml:space="preserve">CRT 2 12 36 </t>
  </si>
  <si>
    <t>Total Trujillo Fernandez Jonatan David</t>
  </si>
  <si>
    <t xml:space="preserve">Valencia  Vega  Juan  David </t>
  </si>
  <si>
    <t xml:space="preserve">Total Valencia  Vega  Juan  David </t>
  </si>
  <si>
    <t>Vanegas Riaño Andres Felipe</t>
  </si>
  <si>
    <t>CL 89 95B 08 IN 108</t>
  </si>
  <si>
    <t>Total Vanegas Riaño Andres Felipe</t>
  </si>
  <si>
    <t>Vargas Garzon Lizeth Yurany</t>
  </si>
  <si>
    <t xml:space="preserve">CR 20A ESTE 10 34 SUR CASA ESQUINERA </t>
  </si>
  <si>
    <t>Total Vargas Garzon Lizeth Yurany</t>
  </si>
  <si>
    <t>WILCHES RAMIREZ  CHRISTIAN CAMILO</t>
  </si>
  <si>
    <t xml:space="preserve">CL 42A 78A 22 </t>
  </si>
  <si>
    <t>Total WILCHES RAMIREZ  CHRISTIAN CAMILO</t>
  </si>
  <si>
    <t xml:space="preserve">TOTAL CATEGORÍA A </t>
  </si>
  <si>
    <t>Categoría de Acreencia B - Entidades Públicas</t>
  </si>
  <si>
    <t>Saldo Capital Vencido Indexado</t>
  </si>
  <si>
    <t>DIRECCION DE IMPUESTO Y ADUANAS NACIONALES</t>
  </si>
  <si>
    <t xml:space="preserve">CR 8 6C 38                                                                                          </t>
  </si>
  <si>
    <t>IVA 5 BIMESTRE 2023</t>
  </si>
  <si>
    <t>IVA 6 BIMESTRE 2023</t>
  </si>
  <si>
    <t>IVA 1 BIMESTRE 2024</t>
  </si>
  <si>
    <t>IVA 2 BIMESTRE 2024</t>
  </si>
  <si>
    <t>IVA 3 BIMESTRE 2024</t>
  </si>
  <si>
    <t>Total DIRECCION DE IMPUESTO Y ADUANAS NACIONALES</t>
  </si>
  <si>
    <t xml:space="preserve">MUNICIPIO DE SOACHA                               </t>
  </si>
  <si>
    <t xml:space="preserve">CR 7 14 18                                                                                          </t>
  </si>
  <si>
    <t>SOACHA</t>
  </si>
  <si>
    <t>IMPUESTO PREDIAL SOACHA 2024</t>
  </si>
  <si>
    <t xml:space="preserve">Total MUNICIPIO DE SOACHA                               </t>
  </si>
  <si>
    <t xml:space="preserve">SECRETARIA DE HACIENDA DE BOGOTA </t>
  </si>
  <si>
    <t xml:space="preserve">CR 8 10 65                                                                                          </t>
  </si>
  <si>
    <t>IMPUESTO VEHICULAR 2023 DDY123</t>
  </si>
  <si>
    <t>IMPUESTO VEHICULAR 2023 RMY755</t>
  </si>
  <si>
    <t>2024003040115082392</t>
  </si>
  <si>
    <t>IMPUESTO VEHICULAR 2024 DDY123</t>
  </si>
  <si>
    <t>2024003040109834921</t>
  </si>
  <si>
    <t>IMPUESTO VEHICULAR 2024 RMY755</t>
  </si>
  <si>
    <t>2022302054007627516</t>
  </si>
  <si>
    <t>2023302014008577588</t>
  </si>
  <si>
    <t>2022302054009285585</t>
  </si>
  <si>
    <t>2023302010106783615</t>
  </si>
  <si>
    <t>2022302054010737807</t>
  </si>
  <si>
    <t>2023302010107601436</t>
  </si>
  <si>
    <t>2022302014012582886</t>
  </si>
  <si>
    <t>2023302010109725840</t>
  </si>
  <si>
    <t>2022302010121471042</t>
  </si>
  <si>
    <t>2023302010102979554</t>
  </si>
  <si>
    <t>2023302010111154407</t>
  </si>
  <si>
    <t>INDUSTRIA Y COMERCIO  BIMESTRE 5 2023</t>
  </si>
  <si>
    <t>2024302010102397302</t>
  </si>
  <si>
    <t>INDUSTRIA Y COMERCIO  BIMESTRE  6 2023</t>
  </si>
  <si>
    <t>2024302010104711510</t>
  </si>
  <si>
    <t>INDUSTRIA Y COMERCIO  BIMESTRE 1 2024</t>
  </si>
  <si>
    <t>2024302010105867134</t>
  </si>
  <si>
    <t>INDUSTRIA Y COMERCIO  BIMESTRE 2 2024</t>
  </si>
  <si>
    <t xml:space="preserve">Total SECRETARIA DE HACIENDA DE BOGOTA </t>
  </si>
  <si>
    <t>CAJA DE COMPENSACION FAMILIAR DEL TOLIMA COMFATOLIMA</t>
  </si>
  <si>
    <t>Av. Ambala #19-109</t>
  </si>
  <si>
    <t>IBAGUE</t>
  </si>
  <si>
    <t>APORTES CAJA COMPENSACION FAMILIAR MAYO 2024</t>
  </si>
  <si>
    <t>Total CAJA DE COMPENSACION FAMILIAR DEL TOLIMA COMFATOLIMA</t>
  </si>
  <si>
    <t>CAJA DE COMPENSACION FAMILIAR DE FENALCO COMFENALCO QUINDIO</t>
  </si>
  <si>
    <t>Cl. 16 # 15 -22</t>
  </si>
  <si>
    <t>ARMENIA</t>
  </si>
  <si>
    <t>Total CAJA DE COMPENSACION FAMILIAR DE FENALCO COMFENALCO QUINDIO</t>
  </si>
  <si>
    <t>CAJA DE COMPENSACION FAMILIAR DE CALDAS</t>
  </si>
  <si>
    <t>Cra 25 Calle 50 #esquina</t>
  </si>
  <si>
    <t>MANIZALES</t>
  </si>
  <si>
    <t>Total CAJA DE COMPENSACION FAMILIAR DE CALDAS</t>
  </si>
  <si>
    <t>CAJA DE COMPENSACION FAMILIAR DE NARIÑO</t>
  </si>
  <si>
    <t>Calle 16 B #30-53</t>
  </si>
  <si>
    <t>PASTO</t>
  </si>
  <si>
    <t>Total CAJA DE COMPENSACION FAMILIAR DE NARIÑO</t>
  </si>
  <si>
    <t>CAJA DE COMPENSACION FAMILIAR DE RISARALDA</t>
  </si>
  <si>
    <t>Av. Simón Bolívar Calle 35 # 16-41 P1</t>
  </si>
  <si>
    <t>RISARALDA</t>
  </si>
  <si>
    <t>Total CAJA DE COMPENSACION FAMILIAR DE RISARALDA</t>
  </si>
  <si>
    <t>CAJA DE COMPENSACION FAMILIAR DEL CAUCA</t>
  </si>
  <si>
    <t>CALLE 2 NORTE 6 A 54</t>
  </si>
  <si>
    <t>POPAYAN</t>
  </si>
  <si>
    <t>Total CAJA DE COMPENSACION FAMILIAR DEL CAUCA</t>
  </si>
  <si>
    <t>CAJA DE COMPENSACION FAMILIAR DEL CESAR COMFACESAR</t>
  </si>
  <si>
    <t>Calle 10A # 9-94 </t>
  </si>
  <si>
    <t>CESAR</t>
  </si>
  <si>
    <t>Total CAJA DE COMPENSACION FAMILIAR DEL CESAR COMFACESAR</t>
  </si>
  <si>
    <t>TOTAL CATEGORÍA B</t>
  </si>
  <si>
    <t>Categoría de Acreencia C - Entidades Financieras</t>
  </si>
  <si>
    <t>BANCOLOMBIA S.A.</t>
  </si>
  <si>
    <t>CR.11 91 42 P6</t>
  </si>
  <si>
    <t>BOGOTA</t>
  </si>
  <si>
    <t xml:space="preserve">NINGUNO </t>
  </si>
  <si>
    <t>CREDITO 310155486</t>
  </si>
  <si>
    <t>CREDITO 310155487</t>
  </si>
  <si>
    <t>CREDITO 310155488</t>
  </si>
  <si>
    <t>CREDITO 310155489</t>
  </si>
  <si>
    <t>CREDITO 310155490</t>
  </si>
  <si>
    <t>CREDITO 310155491</t>
  </si>
  <si>
    <t>Total BANCOLOMBIA S.A.</t>
  </si>
  <si>
    <t>BANCO DAVIVIENDA S.A.</t>
  </si>
  <si>
    <t>CL. 28 13 a 15 P12</t>
  </si>
  <si>
    <t>CREDITO 7100472900505236</t>
  </si>
  <si>
    <t>CREDITO 7100472900507182</t>
  </si>
  <si>
    <t>CREDITO 7100472900598454</t>
  </si>
  <si>
    <t>CREDITO 7100472900600276</t>
  </si>
  <si>
    <t>CREDITO 7100472900653895</t>
  </si>
  <si>
    <t>Total BANCO DAVIVIENDA S.A.</t>
  </si>
  <si>
    <t>CR. 7 71 52 P2</t>
  </si>
  <si>
    <t>LEASING 180121314</t>
  </si>
  <si>
    <t>LEASING 180121314 CUOTA 68/155</t>
  </si>
  <si>
    <t>LEASING 180121314 CUOTA 69/155</t>
  </si>
  <si>
    <t>LEASING 180121314 CUOTA 70/155</t>
  </si>
  <si>
    <t>LEASING 180121314 CUOTA 71/155</t>
  </si>
  <si>
    <t>LEASING 180121314 CUOTA 72/155</t>
  </si>
  <si>
    <t>LEASING 180121314 CUOTA 73/155</t>
  </si>
  <si>
    <t>LEASING 180121314 CUOTA 74/155</t>
  </si>
  <si>
    <t>LEASING 180145323</t>
  </si>
  <si>
    <t>LEASING 180145323 CUOTA 27/60</t>
  </si>
  <si>
    <t>LEASING 180145323 CUOTA 28/60</t>
  </si>
  <si>
    <t>LEASING 180145323 CUOTA 29/60</t>
  </si>
  <si>
    <t>LEASING 180145323 CUOTA 30/60</t>
  </si>
  <si>
    <t>LEASING 180145323 CUOTA 31/60</t>
  </si>
  <si>
    <t>LEASING 180145323 CUOTA 32/60</t>
  </si>
  <si>
    <t>LEASING 180145323 CUOTA 33/60</t>
  </si>
  <si>
    <t>CREDITO 26330057196</t>
  </si>
  <si>
    <t>Total BANCO DE OCCIDENTE</t>
  </si>
  <si>
    <t>CL. 36 7 47 P2</t>
  </si>
  <si>
    <t>CREDITO 855246145</t>
  </si>
  <si>
    <t>CREDITO 855712569</t>
  </si>
  <si>
    <t>Total BANCO DE BOGOTA</t>
  </si>
  <si>
    <t>BANCO POPULAR S. A.</t>
  </si>
  <si>
    <t>CL. 17 7 35 P9</t>
  </si>
  <si>
    <t>CREDITO 631310941</t>
  </si>
  <si>
    <t xml:space="preserve"> 31311354-8</t>
  </si>
  <si>
    <t>CREDITO 31311354-8</t>
  </si>
  <si>
    <t xml:space="preserve"> 631311143-6</t>
  </si>
  <si>
    <t>CREDITO 631311143-6</t>
  </si>
  <si>
    <t>Total BANCO POPULAR S. A.</t>
  </si>
  <si>
    <t>TOTAL CATEGORÍA C</t>
  </si>
  <si>
    <t>Categoría de Acreencia D - Acreedores Internos</t>
  </si>
  <si>
    <t>INTERNO</t>
  </si>
  <si>
    <t>JOSE LUIS MARIN RUIZ</t>
  </si>
  <si>
    <t>JUAN MANUEL MARIN RUIZ</t>
  </si>
  <si>
    <t>TOTAL CATEGORÍA D</t>
  </si>
  <si>
    <t>Categoría de Acreencia E - Acreedores Externos</t>
  </si>
  <si>
    <t>A&amp;S COMPUTADORES SA</t>
  </si>
  <si>
    <t>CR 22 83 40</t>
  </si>
  <si>
    <t xml:space="preserve">FACT76246 ALQ DE EQUIPOS ABRIL               </t>
  </si>
  <si>
    <t xml:space="preserve">A&amp;S COMPUTADORES SA                                         </t>
  </si>
  <si>
    <t>76617</t>
  </si>
  <si>
    <t xml:space="preserve">FACT 76617 ARRENDAMIENTOS INMUEBLES               </t>
  </si>
  <si>
    <t>Total A&amp;S COMPUTADORES SA</t>
  </si>
  <si>
    <t xml:space="preserve">AGROINDUSTRIAS B&amp;M SAS                            </t>
  </si>
  <si>
    <t xml:space="preserve">AV 15 14 39 CA 54                                                                                   </t>
  </si>
  <si>
    <t>COMPRAS AROMATICAS/CAFETERIA</t>
  </si>
  <si>
    <t xml:space="preserve">Total AGROINDUSTRIAS B&amp;M SAS                            </t>
  </si>
  <si>
    <t>AMAZON WEB SERVICES COLOMBIA S.A.S.</t>
  </si>
  <si>
    <t>CL 94 A 11 27</t>
  </si>
  <si>
    <t>3823</t>
  </si>
  <si>
    <t>HOSTING AMAZON</t>
  </si>
  <si>
    <t>Total AMAZON WEB SERVICES COLOMBIA S.A.S.</t>
  </si>
  <si>
    <t xml:space="preserve">AVANTE SISTEMATIZANDO SA                          </t>
  </si>
  <si>
    <t xml:space="preserve">CR 14A 101 11 OF 301                                                                                </t>
  </si>
  <si>
    <t>ALQUILER EQUIPOS DE COMPUTO</t>
  </si>
  <si>
    <t xml:space="preserve">Total AVANTE SISTEMATIZANDO SA                          </t>
  </si>
  <si>
    <t xml:space="preserve">AZ SMART TECHNOLOGY LTDA                          </t>
  </si>
  <si>
    <t xml:space="preserve">CL 100 47A 42                                                                                       </t>
  </si>
  <si>
    <t>SOPORTE TECNICO</t>
  </si>
  <si>
    <t>32996</t>
  </si>
  <si>
    <t>FACT 32996 SERVICIO DE HOSTING</t>
  </si>
  <si>
    <t xml:space="preserve">Total AZ SMART TECHNOLOGY LTDA                          </t>
  </si>
  <si>
    <t>CL 94 A 11A 27</t>
  </si>
  <si>
    <t>877</t>
  </si>
  <si>
    <t>FAC 877 CANON ARRENDAMIENTO MAYO-JUN</t>
  </si>
  <si>
    <t>Total BUSINESS &amp; MARKETING CENTER</t>
  </si>
  <si>
    <t xml:space="preserve">COLMOVILES TELECOMUNICACIONES S.A.S.              </t>
  </si>
  <si>
    <t xml:space="preserve">CR 19 10 78                                                                                         </t>
  </si>
  <si>
    <t>DEVOLUCION SALDO CANCELADO POR MAYOR VALOR</t>
  </si>
  <si>
    <t xml:space="preserve">Total COLMOVILES TELECOMUNICACIONES S.A.S.              </t>
  </si>
  <si>
    <t>COLOMBIA TELECOMUNICACIONES S.A. E.S.P. BIC</t>
  </si>
  <si>
    <t xml:space="preserve">TV 60 114A 55                                                                                       </t>
  </si>
  <si>
    <t>SALDO PENDIENTE FACTURA 8657</t>
  </si>
  <si>
    <t>DEUDA 145,729,684 DIFERIDO HASTA NOVIEMBRE</t>
  </si>
  <si>
    <t>BOLSA MIN INPEC</t>
  </si>
  <si>
    <t>DRIVE VDC INPEC</t>
  </si>
  <si>
    <t>SERV MOVISTAR</t>
  </si>
  <si>
    <t>BOLSA DE MINUTOS INPEC</t>
  </si>
  <si>
    <t xml:space="preserve">Total COLOMBIA TELECOMUNICACIONES                       </t>
  </si>
  <si>
    <t>COMUNICACION CELULAR S A COMCEL S A</t>
  </si>
  <si>
    <t>CR 15 72 62</t>
  </si>
  <si>
    <t>4634</t>
  </si>
  <si>
    <t>TELEFOPNIA FIJA INPEC NORTE</t>
  </si>
  <si>
    <t>4886</t>
  </si>
  <si>
    <t>SERV FIBRA OPT 12002282</t>
  </si>
  <si>
    <t>FACT 1659 SERV TELEFONIA FIJA ABRIL 24</t>
  </si>
  <si>
    <t>FAC 94640 MOVIL JOSE GOEZ - HENRY CORZO</t>
  </si>
  <si>
    <t>FACT 20456 SERV MOVIL ADMON</t>
  </si>
  <si>
    <t>Total COMUNICACION CELULAR S A COMCEL S A</t>
  </si>
  <si>
    <t xml:space="preserve">CONSORCIO TELENACIONAL                            </t>
  </si>
  <si>
    <t xml:space="preserve">CL 12C 8 93                                                                                         </t>
  </si>
  <si>
    <t>2 TENER O HABER TENIDO EN LOS ÚLTIMOS AÑOS ACCIONISTAS, SOCIOS O ASOCIADOS COMUNES</t>
  </si>
  <si>
    <t>R15538</t>
  </si>
  <si>
    <t xml:space="preserve">PG ECT212 A CTA TN                                </t>
  </si>
  <si>
    <t>R110628</t>
  </si>
  <si>
    <t xml:space="preserve">PAGO FACTURAS TN                                  </t>
  </si>
  <si>
    <t>R110636</t>
  </si>
  <si>
    <t xml:space="preserve">PAGO FACTURAS CONSORCIO                           </t>
  </si>
  <si>
    <t>R110637</t>
  </si>
  <si>
    <t>G110641</t>
  </si>
  <si>
    <t xml:space="preserve">PAGO FACTURAS CONSORCIO - TRASLADO                </t>
  </si>
  <si>
    <t>L72771</t>
  </si>
  <si>
    <t xml:space="preserve">CRUCE DESEMBOLSO 39459                            </t>
  </si>
  <si>
    <t>L72772</t>
  </si>
  <si>
    <t xml:space="preserve">DESEMBOLSO 39483                                  </t>
  </si>
  <si>
    <t>L72773</t>
  </si>
  <si>
    <t xml:space="preserve">CRUCE CUENTA 39525                                </t>
  </si>
  <si>
    <t>L72774</t>
  </si>
  <si>
    <t xml:space="preserve">DESEMBOLOS 39542                                  </t>
  </si>
  <si>
    <t>L72775</t>
  </si>
  <si>
    <t xml:space="preserve">DESEMBOLSO 39593                                  </t>
  </si>
  <si>
    <t>L72776</t>
  </si>
  <si>
    <t xml:space="preserve">DESEMBOLSO 39612                                  </t>
  </si>
  <si>
    <t>L72777</t>
  </si>
  <si>
    <t>L72778</t>
  </si>
  <si>
    <t>L72779</t>
  </si>
  <si>
    <t xml:space="preserve">DESEMBOLSO 39766                                  </t>
  </si>
  <si>
    <t>L72783</t>
  </si>
  <si>
    <t xml:space="preserve">DESEMBOLSO 39790                                  </t>
  </si>
  <si>
    <t>L72784</t>
  </si>
  <si>
    <t xml:space="preserve">DESEMBOLSO 39809                                  </t>
  </si>
  <si>
    <t>L72785</t>
  </si>
  <si>
    <t xml:space="preserve">DESEMBOLSO 39858                                  </t>
  </si>
  <si>
    <t>L72770</t>
  </si>
  <si>
    <t xml:space="preserve">CUENTAS CONSORCIO                                 </t>
  </si>
  <si>
    <t>G110658</t>
  </si>
  <si>
    <t>G110690</t>
  </si>
  <si>
    <t>L72789</t>
  </si>
  <si>
    <t xml:space="preserve">DESEMBOLSO 40168                                  </t>
  </si>
  <si>
    <t>L72790</t>
  </si>
  <si>
    <t xml:space="preserve">DESEMBOLSO 40192                                  </t>
  </si>
  <si>
    <t>L72791</t>
  </si>
  <si>
    <t xml:space="preserve">DESEMBOLSO 40108                                  </t>
  </si>
  <si>
    <t>L72794</t>
  </si>
  <si>
    <t xml:space="preserve">DESEMBOLSO 40059                                  </t>
  </si>
  <si>
    <t>L72795</t>
  </si>
  <si>
    <t xml:space="preserve">DESEMBOLSO 40000                                  </t>
  </si>
  <si>
    <t>L72796</t>
  </si>
  <si>
    <t xml:space="preserve">DESEMBOLSO 39926                                  </t>
  </si>
  <si>
    <t>L72798</t>
  </si>
  <si>
    <t xml:space="preserve">DESEMBOLSO 39883                                  </t>
  </si>
  <si>
    <t>L72799</t>
  </si>
  <si>
    <t xml:space="preserve">DESEMBOLSO 40225                                  </t>
  </si>
  <si>
    <t>L72800</t>
  </si>
  <si>
    <t xml:space="preserve">DESEMBOLSO 40241                                  </t>
  </si>
  <si>
    <t>L72801</t>
  </si>
  <si>
    <t xml:space="preserve">DESEMBOLOS 40325                                  </t>
  </si>
  <si>
    <t>L72802</t>
  </si>
  <si>
    <t xml:space="preserve">DESEMBOLOS 40288                                  </t>
  </si>
  <si>
    <t>L72803</t>
  </si>
  <si>
    <t xml:space="preserve">DESEMBOLSO 39410                                  </t>
  </si>
  <si>
    <t>L72804</t>
  </si>
  <si>
    <t>L72711</t>
  </si>
  <si>
    <t xml:space="preserve">DESEMBOLSO 40432                                  </t>
  </si>
  <si>
    <t>L72712</t>
  </si>
  <si>
    <t xml:space="preserve">DESEMBOLSO 40413                                  </t>
  </si>
  <si>
    <t>L72713</t>
  </si>
  <si>
    <t xml:space="preserve">DESEMBOLSO 40361                                  </t>
  </si>
  <si>
    <t>L72714</t>
  </si>
  <si>
    <t xml:space="preserve">DESEMBOLSO SUPERGIROS                             </t>
  </si>
  <si>
    <t>L72716</t>
  </si>
  <si>
    <t xml:space="preserve">DESEMBOLSO 40474                                  </t>
  </si>
  <si>
    <t>G110861</t>
  </si>
  <si>
    <t>G110947</t>
  </si>
  <si>
    <t>G111130</t>
  </si>
  <si>
    <t xml:space="preserve">TRASLADO DE FONDOS  A CUENTA N°  2032             </t>
  </si>
  <si>
    <t xml:space="preserve">Total CONSORCIO TELENACIONAL                            </t>
  </si>
  <si>
    <t>CUBEROS CORTES GUTIERREZ ABOGADOS S A S</t>
  </si>
  <si>
    <t xml:space="preserve">CR 12 71 33                                                                                         </t>
  </si>
  <si>
    <t>FACTURA ASESORIA JURIDICA</t>
  </si>
  <si>
    <t>5809</t>
  </si>
  <si>
    <t>Total CUBEROS CORTES GUTIERREZ ABOGADOS S A S</t>
  </si>
  <si>
    <t xml:space="preserve">D47G INTERNATIONAL GROUP SAS                                </t>
  </si>
  <si>
    <t xml:space="preserve">CR 28 A 72 78                                                                                       </t>
  </si>
  <si>
    <t>ALQUILER EQUIPOS</t>
  </si>
  <si>
    <t>4350</t>
  </si>
  <si>
    <t>FACT 4350 HERRAMIENTAS EQUIPOS Y RESPUESTOS</t>
  </si>
  <si>
    <t xml:space="preserve">Total D47G INTERNATIONAL GROUP SAS                                </t>
  </si>
  <si>
    <t>DR. VENDING S.A.S.</t>
  </si>
  <si>
    <t>CR 67 67</t>
  </si>
  <si>
    <t>INSUMOS CAFETERIA ASEO Y DESINFECCION</t>
  </si>
  <si>
    <t>SERV BEBIDAS CL 94 ABRIL 2024</t>
  </si>
  <si>
    <t>Total DR. VENDING S.A.S.</t>
  </si>
  <si>
    <t xml:space="preserve">EDIFICIO BOLSA PH                                           </t>
  </si>
  <si>
    <t xml:space="preserve">CL 12C 8 79                                                                                         </t>
  </si>
  <si>
    <t>ARRENDAMIENTO CONTACT</t>
  </si>
  <si>
    <t xml:space="preserve">Total EDIFICIO BOLSA PH                                           </t>
  </si>
  <si>
    <t xml:space="preserve">Cl 94 A 11A 27 P5                                                                                   </t>
  </si>
  <si>
    <t>ARRENDAMIENTO CL 94</t>
  </si>
  <si>
    <t>Total EDIFICIO BUSINESS MARKETING</t>
  </si>
  <si>
    <t>GROW TIC SAS</t>
  </si>
  <si>
    <t xml:space="preserve">CR 15A 17 25 URB EL PARAISO                                                                         </t>
  </si>
  <si>
    <t>27</t>
  </si>
  <si>
    <t>PROYECTO MINTIC</t>
  </si>
  <si>
    <t>Total GROW TIC SAS</t>
  </si>
  <si>
    <t xml:space="preserve">GRUPO VIDAWA SAS                                            </t>
  </si>
  <si>
    <t xml:space="preserve">AV 45 97 50 OF 501                                                                                  </t>
  </si>
  <si>
    <t>LICENCIAMIENTO SOFTWARE</t>
  </si>
  <si>
    <t xml:space="preserve">Total GRUPO VIDAWA SAS                                            </t>
  </si>
  <si>
    <t xml:space="preserve">HEINSOHN HUMAN GLOBAL SOLUTIONS S.A.S.            </t>
  </si>
  <si>
    <t xml:space="preserve">CR 13 82 49 P 6                                                                                     </t>
  </si>
  <si>
    <t>HOSTING NOMINA</t>
  </si>
  <si>
    <t>TRANSACCIONES NOMINA</t>
  </si>
  <si>
    <t xml:space="preserve">Total HEINSOHN HUMAN GLOBAL SOLUTIONS S.A.S.            </t>
  </si>
  <si>
    <t xml:space="preserve">HIDROSPOT S A S                                             </t>
  </si>
  <si>
    <t xml:space="preserve">AV CL 72 7 64 OF 501                                                                                </t>
  </si>
  <si>
    <t>DISPENSADOR DE AGUA</t>
  </si>
  <si>
    <t>FAC-20990CANON DISPENSADOR DE AGUA MES ABRIL</t>
  </si>
  <si>
    <t xml:space="preserve">Total HIDROSPOT S A S                                             </t>
  </si>
  <si>
    <t xml:space="preserve">HOLLAND &amp; KNIGHT COLOMBIA S.A.S                             </t>
  </si>
  <si>
    <t xml:space="preserve">CARRERA 7 N° 71-21 TORRE A PISO 8                                                                   </t>
  </si>
  <si>
    <t>ASESORIA LEGAL</t>
  </si>
  <si>
    <t>PROCESO REORGANIZACION</t>
  </si>
  <si>
    <t>14668</t>
  </si>
  <si>
    <t>14667</t>
  </si>
  <si>
    <t>13219</t>
  </si>
  <si>
    <t>13075</t>
  </si>
  <si>
    <t xml:space="preserve">Total HOLLAND &amp; KNIGHT COLOMBIA S.A.S                             </t>
  </si>
  <si>
    <t xml:space="preserve">HUGHES DE COLOMBIA SAS                            </t>
  </si>
  <si>
    <t xml:space="preserve">CR 11A 94 45 P7 ED OXXO CENTER                                                                      </t>
  </si>
  <si>
    <t>910315</t>
  </si>
  <si>
    <t xml:space="preserve">F-910315 ACTIVACION INTERNET INPEC TUMACO         </t>
  </si>
  <si>
    <t>1674363</t>
  </si>
  <si>
    <t xml:space="preserve">F-1674363 INTERNET MAGANGUE  (12/07 AL 01/07)     </t>
  </si>
  <si>
    <t xml:space="preserve">Total HUGHES DE COLOMBIA SAS                            </t>
  </si>
  <si>
    <t xml:space="preserve">HUMAN DATA SAS                                    </t>
  </si>
  <si>
    <t xml:space="preserve">CR 18 N° 86 A -  14                                                                                 </t>
  </si>
  <si>
    <t>1047</t>
  </si>
  <si>
    <t xml:space="preserve">EXAMENES OCUPACIONALES </t>
  </si>
  <si>
    <t xml:space="preserve">Total HUMAN DATA SAS                                    </t>
  </si>
  <si>
    <t>INTEGRY SERVICES</t>
  </si>
  <si>
    <t xml:space="preserve">CL 111A 74A 46                                                                                      </t>
  </si>
  <si>
    <t>20</t>
  </si>
  <si>
    <t>SCANEO DE PUERTOS SEG ELEC</t>
  </si>
  <si>
    <t>Total INTEGRY SERVICES</t>
  </si>
  <si>
    <t>INTELCO GRUPO SAS</t>
  </si>
  <si>
    <t>CL 167 56 25</t>
  </si>
  <si>
    <t>529</t>
  </si>
  <si>
    <t>ASESORIA SSGT</t>
  </si>
  <si>
    <t>Total INTELCO GRUPO SAS</t>
  </si>
  <si>
    <t>INTERNACIONAL DE CELULARES S.A.</t>
  </si>
  <si>
    <t>CL 94 A 11A 27 piso 3</t>
  </si>
  <si>
    <t>BOGOTA D.C</t>
  </si>
  <si>
    <t>22102</t>
  </si>
  <si>
    <t>FAC- 22102 SERV ARRENDAMIENTO</t>
  </si>
  <si>
    <t>G112326</t>
  </si>
  <si>
    <t>PRESTAMO TN MINTIC</t>
  </si>
  <si>
    <t>629</t>
  </si>
  <si>
    <t xml:space="preserve">F-629 ARRIENDO CONTAC CENTER CL12 NOV/21          </t>
  </si>
  <si>
    <t>777</t>
  </si>
  <si>
    <t xml:space="preserve">F-777 ARRIENDO CONTAC CENTER CL12 DIC/21          </t>
  </si>
  <si>
    <t>818</t>
  </si>
  <si>
    <t xml:space="preserve">F-818 ARRIENDO CONTAC CENTER CL12 ENE-22          </t>
  </si>
  <si>
    <t>909</t>
  </si>
  <si>
    <t xml:space="preserve">F-909 ARRIENDO CONTAC CENTER CL12 FEB-22          </t>
  </si>
  <si>
    <t>6782</t>
  </si>
  <si>
    <t xml:space="preserve">F-6782 ARRIENDO CONTAC CENTER CL12 MARZO          </t>
  </si>
  <si>
    <t>1096</t>
  </si>
  <si>
    <t xml:space="preserve">F-1096 ARRIENDO CONTAC CENTER CL12 ABRIL          </t>
  </si>
  <si>
    <t>1192</t>
  </si>
  <si>
    <t xml:space="preserve">F-1192 ARRIENDO CONTAC CENTER CL12 MAYO           </t>
  </si>
  <si>
    <t>1286</t>
  </si>
  <si>
    <t xml:space="preserve">F-1286 ARRIENDO CONTAC CENTER CL12 JUNIO          </t>
  </si>
  <si>
    <t>1394</t>
  </si>
  <si>
    <t xml:space="preserve">F-1394 ARRIENDO CONTAC CENTER CL12 JULIO          </t>
  </si>
  <si>
    <t>1515</t>
  </si>
  <si>
    <t xml:space="preserve">FAC-1515 ARRIENDO CONTAC CENTER CL12 AGOSTO       </t>
  </si>
  <si>
    <t>9424</t>
  </si>
  <si>
    <t xml:space="preserve">FAC-9424 ARRIENDO CONTAC CENTER CL12 SEP          </t>
  </si>
  <si>
    <t>9915</t>
  </si>
  <si>
    <t xml:space="preserve">FAC-9915 ARRIENDO CONTAC CENTER CL12 OCT          </t>
  </si>
  <si>
    <t>10582</t>
  </si>
  <si>
    <t xml:space="preserve">FAC-10582 ARRIENDO CONTAC CENTER CL12 NOV         </t>
  </si>
  <si>
    <t>11435</t>
  </si>
  <si>
    <t xml:space="preserve">ARRIENDO CONTAC CENTER CL12 </t>
  </si>
  <si>
    <t>12630</t>
  </si>
  <si>
    <t xml:space="preserve">FAC-12630 ARRIENDO CONTAC CENTER CL12 FEB         </t>
  </si>
  <si>
    <t>12067</t>
  </si>
  <si>
    <t xml:space="preserve">FAC-12067 ARRIENDO CONTAC CENTER CL12 ENE         </t>
  </si>
  <si>
    <t>13466</t>
  </si>
  <si>
    <t xml:space="preserve">FAC-13466 ARRIENDO CONTAC CENTER CL12 MAR         </t>
  </si>
  <si>
    <t>14089</t>
  </si>
  <si>
    <t xml:space="preserve">FAC-14089 ARRIENDO CONTAC CENTER CL12 ABR         </t>
  </si>
  <si>
    <t>14985</t>
  </si>
  <si>
    <t xml:space="preserve">FAC-14985 ARRIENDO CONTAC CENTER CL12 ABR         </t>
  </si>
  <si>
    <t>15325</t>
  </si>
  <si>
    <t xml:space="preserve">FAC-15325 ARRIENDO CONTAC CENTER CL12 ABR         </t>
  </si>
  <si>
    <t>16005</t>
  </si>
  <si>
    <t xml:space="preserve">FAC-16005 ARRIENDO CONTAC CENTER CL12 ABR         </t>
  </si>
  <si>
    <t>16890</t>
  </si>
  <si>
    <t xml:space="preserve">FAC-16890 ARRIENDO CONTAC CENTER CL12 ABR         </t>
  </si>
  <si>
    <t>18905</t>
  </si>
  <si>
    <t>FAC-18905 COMP EQUIPO EMPLEADO TN DOTAC</t>
  </si>
  <si>
    <t>L73683</t>
  </si>
  <si>
    <t>SUSTITUCION PATRONAL</t>
  </si>
  <si>
    <t>L73646</t>
  </si>
  <si>
    <t xml:space="preserve">SERV CONTROL CODIGOS DE DESARROLLO MES OCTUBRE    </t>
  </si>
  <si>
    <t>18847</t>
  </si>
  <si>
    <t>FAC-18847 SERV ARRENDAMIENTO INMUEBLE CONTA NOVIEM</t>
  </si>
  <si>
    <t>P2218</t>
  </si>
  <si>
    <t xml:space="preserve">SERVICIO DE MENSAJERIA  WEB MES DE NOVIEMBRE      </t>
  </si>
  <si>
    <t>19252</t>
  </si>
  <si>
    <t>FAC-19252 SERV ARRENDAMIENTO INMUEBLE CONTA DICIEM</t>
  </si>
  <si>
    <t>L73699</t>
  </si>
  <si>
    <t xml:space="preserve">SERV ARRENDAMIENTO DE LICENCIA DICIEMBRE 2023     </t>
  </si>
  <si>
    <t>L73700</t>
  </si>
  <si>
    <t xml:space="preserve">SERV ARRENDAMIENTO DE LICENCIA NOVIEMBRE 2023     </t>
  </si>
  <si>
    <t>L73653</t>
  </si>
  <si>
    <t xml:space="preserve">SUST PATRONAL ICELL MAYERLYS PEREREIRA            </t>
  </si>
  <si>
    <t>L73690</t>
  </si>
  <si>
    <t xml:space="preserve">RECLAS DE CUENTAS DOC L7-3690                     </t>
  </si>
  <si>
    <t>L73746</t>
  </si>
  <si>
    <t xml:space="preserve">SERV ARRENDAMIENTO DE LICENCIA ENERO 2024         </t>
  </si>
  <si>
    <t>20331</t>
  </si>
  <si>
    <t xml:space="preserve">FAC-372 SERV ARRENDAMIENTO INMUEBLE CONTA ENERO   </t>
  </si>
  <si>
    <t>20882</t>
  </si>
  <si>
    <t>FAC-20882 SERV ARRENDAMIENTO INMUEBLE CONTA FEBRER</t>
  </si>
  <si>
    <t>G113224</t>
  </si>
  <si>
    <t>INGRESOS DE CLIENTES RECIBIDOS ANTICIPO</t>
  </si>
  <si>
    <t>TC05</t>
  </si>
  <si>
    <t>TJC SERV ARRENDAM LICENCIA MARZ 2024 INPEC REG CAL</t>
  </si>
  <si>
    <t>20968</t>
  </si>
  <si>
    <t xml:space="preserve">FAC-20968 SERV ARRENDAMIENTO INMUEBLE CONTA MARZO </t>
  </si>
  <si>
    <t>22540</t>
  </si>
  <si>
    <t xml:space="preserve">FACT 22540 GENERADOR DE TONOS                     </t>
  </si>
  <si>
    <t>21833</t>
  </si>
  <si>
    <t xml:space="preserve">F 21833 SERVICIO ARREN INMUEBLE CONTAC ABRIL      </t>
  </si>
  <si>
    <t xml:space="preserve">F- 22540 GENERADOR DE TONOS                       </t>
  </si>
  <si>
    <t>G113225</t>
  </si>
  <si>
    <t>PRESTAMO INTERBANCARIO ICELL</t>
  </si>
  <si>
    <t>Total INTERNACIONAL DE CELULARES S.A.</t>
  </si>
  <si>
    <t xml:space="preserve">INVERVOZ SAS                                      </t>
  </si>
  <si>
    <t xml:space="preserve">CR 7 6 73                                                                                           </t>
  </si>
  <si>
    <t>MTTO SOFTWARE</t>
  </si>
  <si>
    <t>357</t>
  </si>
  <si>
    <t>MIGRACION DE SERVIDORES</t>
  </si>
  <si>
    <t xml:space="preserve">Total INVERVOZ SAS                                      </t>
  </si>
  <si>
    <t xml:space="preserve">IPS SALUD OCUPACIONAL HORIZONTE LTDA                        </t>
  </si>
  <si>
    <t xml:space="preserve">CALLE 59 N° 13-33 OF 404                                                                            </t>
  </si>
  <si>
    <t xml:space="preserve">Total IPS SALUD OCUPACIONAL HORIZONTE LTDA                        </t>
  </si>
  <si>
    <t>IT MANAGERS SERVICES SAS</t>
  </si>
  <si>
    <t>CL 79 18 34</t>
  </si>
  <si>
    <t>ARRENDAMIENTOS DE PROGRMAS Y SOFTWARE</t>
  </si>
  <si>
    <t>1222 SERV GATEWA WATH CONTAC</t>
  </si>
  <si>
    <t>Total IT MANAGERS SERVICES SAS</t>
  </si>
  <si>
    <t xml:space="preserve">M Y S INMBOLILIARIA SAS                                     </t>
  </si>
  <si>
    <t xml:space="preserve">CR 28 47A 06                                                                                        </t>
  </si>
  <si>
    <t>3337</t>
  </si>
  <si>
    <t>CXC RENOVACION CAM COM</t>
  </si>
  <si>
    <t xml:space="preserve">Total M Y S INMBOLILIARIA SAS                                     </t>
  </si>
  <si>
    <t xml:space="preserve">MP NET SOLUTIONS SAS                                        </t>
  </si>
  <si>
    <t xml:space="preserve">CR 7 19 55                                                                                          </t>
  </si>
  <si>
    <t>MTTO PREVENTIVO INPEC</t>
  </si>
  <si>
    <t>VISITA TECNICA INPEC</t>
  </si>
  <si>
    <t xml:space="preserve">Total MP NET SOLUTIONS SAS                                        </t>
  </si>
  <si>
    <t>MUÑOZ ARDILA ISRAEL</t>
  </si>
  <si>
    <t xml:space="preserve">CL 37  7 104 BRR ALFONSO LOPEZ                                                                      </t>
  </si>
  <si>
    <t>3641</t>
  </si>
  <si>
    <t>CAPACITACION ALTURAS</t>
  </si>
  <si>
    <t>Total MUÑOZ ARDILA ISRAEL</t>
  </si>
  <si>
    <t xml:space="preserve">NIVEL TRECE SAS                                   </t>
  </si>
  <si>
    <t xml:space="preserve">CL 49  17 42                                                                                        </t>
  </si>
  <si>
    <t>COMPRA CARNETS</t>
  </si>
  <si>
    <t xml:space="preserve">Total NIVEL TRECE SAS                                   </t>
  </si>
  <si>
    <t xml:space="preserve">ORBIOFICCE LTDA                                   </t>
  </si>
  <si>
    <t xml:space="preserve">CR 13 59 24                                                                                         </t>
  </si>
  <si>
    <t>ARRENDAMIENTO EQUIPOS</t>
  </si>
  <si>
    <t xml:space="preserve">FACT3199 ALQUILER MULTIFUNCIONAL MARZO 2024  </t>
  </si>
  <si>
    <t xml:space="preserve">Total ORBIOFICCE LTDA                                   </t>
  </si>
  <si>
    <t xml:space="preserve">ORGANIZACION MEDICO ODONTOLOGICA NACIONAL INTEGRADA S.A.    </t>
  </si>
  <si>
    <t xml:space="preserve">CR 49  49 24 2DO PISO                                                                               </t>
  </si>
  <si>
    <t xml:space="preserve">Total ORGANIZACION MEDICO ODONTOLOGICA NACIONAL INTEGRADA S.A.    </t>
  </si>
  <si>
    <t>SEARCH SOLUCIONES</t>
  </si>
  <si>
    <t xml:space="preserve">CL 100 17A 36                                                                                       </t>
  </si>
  <si>
    <t>ESTUDIO SEGURIDAD</t>
  </si>
  <si>
    <t>Total SEARCH SOLUCIONES</t>
  </si>
  <si>
    <t xml:space="preserve">SISTEMAS COMERCIALES SIA LTDA                     </t>
  </si>
  <si>
    <t xml:space="preserve">CR 21 39A 22 OF 101                                                                                 </t>
  </si>
  <si>
    <t>10683</t>
  </si>
  <si>
    <t>FACT 10683 MANTENIMIENTO DE SOFTWARE CALDAS</t>
  </si>
  <si>
    <t xml:space="preserve">Total SISTEMAS COMERCIALES SIA LTDA                     </t>
  </si>
  <si>
    <t xml:space="preserve">SMART PAYMENTS SAS                                </t>
  </si>
  <si>
    <t xml:space="preserve">CR 3 73 91                                                                                          </t>
  </si>
  <si>
    <t xml:space="preserve">FACTURA COMISIONES </t>
  </si>
  <si>
    <t xml:space="preserve">Total SMART PAYMENTS SAS                                </t>
  </si>
  <si>
    <t xml:space="preserve">SOL CABLE VISION SAS ESP                          </t>
  </si>
  <si>
    <t xml:space="preserve">AV COLOMBIA 9A 203                                                                                  </t>
  </si>
  <si>
    <t>75725</t>
  </si>
  <si>
    <t>FACT 75725 SERVICIO INTERNET</t>
  </si>
  <si>
    <t xml:space="preserve">Total SOL CABLE VISION SAS ESP                          </t>
  </si>
  <si>
    <t xml:space="preserve">SOLUCION DIGITAL SAS                              </t>
  </si>
  <si>
    <t xml:space="preserve">CL 46 78A 37                                                                                        </t>
  </si>
  <si>
    <t>107</t>
  </si>
  <si>
    <t>MIGRACION TIPS</t>
  </si>
  <si>
    <t xml:space="preserve">Total SOLUCION DIGITAL SAS                              </t>
  </si>
  <si>
    <t xml:space="preserve">SOLUCIONES EN REDES ELECTRICAS Y COMUNICACIONES JS SAS      </t>
  </si>
  <si>
    <t xml:space="preserve">CL 18  10 33 LC 159                                                                                 </t>
  </si>
  <si>
    <t>PANEL LED</t>
  </si>
  <si>
    <t>BASE TECLADOS</t>
  </si>
  <si>
    <t xml:space="preserve">Total SOLUCIONES EN REDES ELECTRICAS Y COMUNICACIONES JS SAS      </t>
  </si>
  <si>
    <t>SUMECOM SAS</t>
  </si>
  <si>
    <t>CL 26 81 97</t>
  </si>
  <si>
    <t>FACT 14677 EQUIPOS Y SUMINISTROS</t>
  </si>
  <si>
    <t>Total SUMECOM SAS</t>
  </si>
  <si>
    <t xml:space="preserve">SUMINISTRO Y DOTACIONES INTEGRALES SAS                      </t>
  </si>
  <si>
    <t xml:space="preserve">CR 72 C 3 04                                                                                        </t>
  </si>
  <si>
    <t>COMPRA DOTACION</t>
  </si>
  <si>
    <t xml:space="preserve">Total SUMINISTRO Y DOTACIONES INTEGRALES SAS                      </t>
  </si>
  <si>
    <t xml:space="preserve">T Y T SATEL COMUNICACIONES SAS                    </t>
  </si>
  <si>
    <t xml:space="preserve">KM 4 VIA POTRERILLOS                                                                                </t>
  </si>
  <si>
    <t>INTERVENTORIA</t>
  </si>
  <si>
    <t>PAGO CUOTA 2FAC 101 PAGO FINAL 20% MINTIC</t>
  </si>
  <si>
    <t xml:space="preserve">Total T Y T SATEL COMUNICACIONES SAS                    </t>
  </si>
  <si>
    <t xml:space="preserve">TEC TOL SAS                                                 </t>
  </si>
  <si>
    <t xml:space="preserve">MZ 14 CA 11 BRR CANTABRIA                                                                           </t>
  </si>
  <si>
    <t>2</t>
  </si>
  <si>
    <t>ESCUELAS MINTIC</t>
  </si>
  <si>
    <t xml:space="preserve">Total TEC TOL SAS                                                 </t>
  </si>
  <si>
    <t>TELEAMIGO COMUNICACIONES SAS</t>
  </si>
  <si>
    <t>CL 123 7 07</t>
  </si>
  <si>
    <t>19856</t>
  </si>
  <si>
    <t>FACT 19856 BOLSA DE MINUTOS</t>
  </si>
  <si>
    <t>19857</t>
  </si>
  <si>
    <t xml:space="preserve">FACT 19857 BOLSA DE MINUTOS </t>
  </si>
  <si>
    <t>19664</t>
  </si>
  <si>
    <t>FACT19664 BOLSA DE MINUTOS</t>
  </si>
  <si>
    <t>FACT19835 SMS TELEAMIGO REGIONAL CALDAS</t>
  </si>
  <si>
    <t>Total TELEAMIGO COMUNICACIONES SAS</t>
  </si>
  <si>
    <t>INTERNACIONAL DE ELECTRICOS S.A.S</t>
  </si>
  <si>
    <t>CALLE 24 N 4 A 26</t>
  </si>
  <si>
    <t>FACT 27014070 SUM ELECTRICOS MINTIC</t>
  </si>
  <si>
    <t>Total INTERNACIONAL DE ELECTRICOS S.A.S</t>
  </si>
  <si>
    <t>SOLUNION COLOMBIA SEGUROS DE CREDITO S. A.</t>
  </si>
  <si>
    <t>Av Carrera 45 #108-27 Torre 2 Of 1006</t>
  </si>
  <si>
    <t>SUBROGACION PARCIAL FACT 27014070 SUM ELECTRICOS MINTIC</t>
  </si>
  <si>
    <t>Total SOLUNION COLOMBIA SEGUROS DE CREDITO S. A.</t>
  </si>
  <si>
    <t>TOTAL CATEGORÍA E</t>
  </si>
  <si>
    <t xml:space="preserve">INPEC </t>
  </si>
  <si>
    <t>FIRMA ELECTRONICA</t>
  </si>
  <si>
    <t xml:space="preserve">IVA DESCONTABLE </t>
  </si>
  <si>
    <t xml:space="preserve">SALDO A FAVOR RENTA </t>
  </si>
  <si>
    <t xml:space="preserve">RETENCION EN LA FUENTE </t>
  </si>
  <si>
    <t xml:space="preserve">IMPUESTOS </t>
  </si>
  <si>
    <t>TOTAL COSTOS CVS</t>
  </si>
  <si>
    <t xml:space="preserve">MARGEN OPERATIVO </t>
  </si>
  <si>
    <t>VEHICULAR ( DDY123-RMY755)</t>
  </si>
  <si>
    <t xml:space="preserve">TOTAL GASTOS IMPUESTOS </t>
  </si>
  <si>
    <t xml:space="preserve">GASTOS NO OPERACIONALES </t>
  </si>
  <si>
    <t xml:space="preserve">TOTAL GASTOS  NO OPERACIONALES </t>
  </si>
  <si>
    <t xml:space="preserve">INGRESOS  NO OPERACIONALES </t>
  </si>
  <si>
    <t xml:space="preserve">TOTAL INGRESOS   NO OPERACIONALES </t>
  </si>
  <si>
    <t>FLUJO NETO MES ANTES DE 1116</t>
  </si>
  <si>
    <t>TOTAL PAGADO LEY 1116</t>
  </si>
  <si>
    <t xml:space="preserve">PRIMERA CLASE LABORAL CAPITAL </t>
  </si>
  <si>
    <t xml:space="preserve">PRIMERA CLASE LABORAL INDEXACION </t>
  </si>
  <si>
    <t xml:space="preserve">PRIMERA CLASE FISCAL </t>
  </si>
  <si>
    <t xml:space="preserve">PRIMERA CLASE FISCAL INDEXACION </t>
  </si>
  <si>
    <t xml:space="preserve">PRIMERA CLASE PARAFISCALES  CAPITAL </t>
  </si>
  <si>
    <t xml:space="preserve">PRIMERA CLASE PARAFISCALES INDEXACION </t>
  </si>
  <si>
    <t xml:space="preserve">CUARTA CLASE PROVEEDORES CAPITAL </t>
  </si>
  <si>
    <t xml:space="preserve">CUARTA CLASE PROVEEDORES  INDEXACION </t>
  </si>
  <si>
    <t>QUINTA CLASE QUIROGRAFARIOS CAPITAL</t>
  </si>
  <si>
    <t xml:space="preserve">QUINTA CLASE QUIROGRAFARIOS INDEXACION </t>
  </si>
  <si>
    <t xml:space="preserve">QUINTA CLASE QUIROGRAFARIOS INTERESES CORRIENTE </t>
  </si>
  <si>
    <t>FLUJO CAJA PERIODO</t>
  </si>
  <si>
    <t xml:space="preserve">SALDO FINAL </t>
  </si>
  <si>
    <t>CONTAC</t>
  </si>
  <si>
    <t>MOVIL PERSONAS</t>
  </si>
  <si>
    <t>MOVIL PYME</t>
  </si>
  <si>
    <t>COSTO DE PERSONAL</t>
  </si>
  <si>
    <t>PENALIZACIONES CLARO</t>
  </si>
  <si>
    <t xml:space="preserve">SERVICIOS ADICIONALES </t>
  </si>
  <si>
    <t xml:space="preserve">FACTURACION ELECTRONICA </t>
  </si>
  <si>
    <t xml:space="preserve">TOTAL INGRESOS  INPEC </t>
  </si>
  <si>
    <t xml:space="preserve">TOTAL INGRESOS   FACTURACION ELECTRONICA </t>
  </si>
  <si>
    <t>MOVISTAR MPLS Y IASS</t>
  </si>
  <si>
    <t>AMORTIZACION</t>
  </si>
  <si>
    <t>FIRMA DIGITAL</t>
  </si>
  <si>
    <t>TELEFONIA</t>
  </si>
  <si>
    <t>PAYU</t>
  </si>
  <si>
    <t>TOTAL COSTOS FACT ELECTRONICA</t>
  </si>
  <si>
    <t xml:space="preserve">HONORARIOS                                        </t>
  </si>
  <si>
    <t xml:space="preserve">IMPUESTOS                                         </t>
  </si>
  <si>
    <t xml:space="preserve">SERVICIOS                                         </t>
  </si>
  <si>
    <t xml:space="preserve">NOTARIALES                                        </t>
  </si>
  <si>
    <t xml:space="preserve">MANTENIMIENTO Y REPARACIONES                      </t>
  </si>
  <si>
    <t xml:space="preserve">DEPRECIACIONES                                    </t>
  </si>
  <si>
    <t xml:space="preserve">AMORTIZACIONES                                    </t>
  </si>
  <si>
    <t xml:space="preserve">DIVERSOS                                          </t>
  </si>
  <si>
    <t xml:space="preserve">PREDIAL (TERREROS) </t>
  </si>
  <si>
    <t xml:space="preserve">GASTOS BANCARIOS                                  </t>
  </si>
  <si>
    <t xml:space="preserve">GRAVAMEN FINANCIERO                               </t>
  </si>
  <si>
    <t xml:space="preserve">COMISIONES                                        </t>
  </si>
  <si>
    <t xml:space="preserve">DIFERENCIA EN CAMBIO                              </t>
  </si>
  <si>
    <t xml:space="preserve">OTROS                                             </t>
  </si>
  <si>
    <t xml:space="preserve">GASTOS EXTRAORDINARIOS                            </t>
  </si>
  <si>
    <t xml:space="preserve">GASTOS DIVERSOS                                   </t>
  </si>
  <si>
    <t xml:space="preserve">FINANCIEROS                                       </t>
  </si>
  <si>
    <t xml:space="preserve">RECUPERACIONES                                    </t>
  </si>
  <si>
    <t>NOMINA COMERCIAL</t>
  </si>
  <si>
    <t xml:space="preserve">TOTAL GASTOS  INPEC </t>
  </si>
  <si>
    <t xml:space="preserve">TOTAL INGRESOS NETO OPERACIONEALES </t>
  </si>
  <si>
    <t xml:space="preserve">FLUJO  OPERATIVA CONTAC </t>
  </si>
  <si>
    <t xml:space="preserve">FLUJO  OPERATIVA INPEC </t>
  </si>
  <si>
    <t>FLUJO  OPERATIVA FAC ELECTRONICA</t>
  </si>
  <si>
    <t xml:space="preserve">TOTALFLUJO  OPERATIVA </t>
  </si>
  <si>
    <t>FLUJO  OPERATIVO NETO</t>
  </si>
  <si>
    <t xml:space="preserve">FLUJO OPERATIVO ANTES DE IMPUESTO </t>
  </si>
  <si>
    <t xml:space="preserve">CUOTAS BANCARIAS OCCIDENTE </t>
  </si>
  <si>
    <t xml:space="preserve">INTERESES  BANCARIOS OCCIDENTE                           </t>
  </si>
  <si>
    <t xml:space="preserve">PRIMERA CLASE LABORAL INTERESES </t>
  </si>
  <si>
    <t xml:space="preserve">PRIMERA CLASE FISCAL INTERESES </t>
  </si>
  <si>
    <t xml:space="preserve">PRIMERA CLASE PARAFISCALES INTERESES  </t>
  </si>
  <si>
    <t xml:space="preserve">CUARTA CLASE PROVEEDORES INTERESES </t>
  </si>
  <si>
    <t xml:space="preserve">QUINTA CLASE QUIROGRAFARIOS INTERES RECONOCIDO </t>
  </si>
  <si>
    <t xml:space="preserve">POSTERGADOS  CUARTA CLASE </t>
  </si>
  <si>
    <t xml:space="preserve">POSTERGADOS CUARTA CLASE  INDEXACION </t>
  </si>
  <si>
    <t>POSTERGADO CUARTA CLASE  INTERESES CORRIENTES</t>
  </si>
  <si>
    <t xml:space="preserve">POSTERGADO QUINTA CLASE </t>
  </si>
  <si>
    <t xml:space="preserve">POSTERGADO QUINTA CLASE  INDENIXACION </t>
  </si>
  <si>
    <t xml:space="preserve">POSTERGADO QUINTA CLASE INTERESES CORRIENTES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</si>
</sst>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#,##0_ ;[Red]\-#,##0\ "/>
    <numFmt numFmtId="166" formatCode="_-&quot;$&quot;\ * #,##0_-;\-&quot;$&quot;\ * #,##0_-;_-&quot;$&quot;\ * &quot;-&quot;??_-;_-@_-"/>
    <numFmt numFmtId="167" formatCode="0.0%"/>
    <numFmt numFmtId="168" formatCode="[$-240A]&quot; &quot;mmmm&quot; de &quot;yyyy;@"/>
    <numFmt numFmtId="169" formatCode="_-* #,##0_-;\-* #,##0_-;_-* &quot;-&quot;??_-;_-@_-"/>
    <numFmt numFmtId="170" formatCode="_-* #,##0.00\ _€_-;\-* #,##0.00\ _€_-;_-* &quot;-&quot;??\ _€_-;_-@_-"/>
    <numFmt numFmtId="171" formatCode="_ &quot;$&quot;\ * #,##0.00_ ;_ &quot;$&quot;\ * \-#,##0.00_ ;_ &quot;$&quot;\ * &quot;-&quot;??_ ;_ @_ "/>
    <numFmt numFmtId="172" formatCode="mmmm&quot; &quot;yyyy;@"/>
    <numFmt numFmtId="173" formatCode="_(* #,##0.00_);_(* \(#,##0.00\);_(* &quot;-&quot;??_);_(@_)"/>
    <numFmt numFmtId="174" formatCode="d/m/yy;@"/>
    <numFmt numFmtId="175" formatCode="_(* #,##0_);_(* \(#,##0\);_(* &quot;-&quot;_);_(@_)"/>
    <numFmt numFmtId="176" formatCode="_(&quot;$&quot;* #,##0.00_);_(&quot;$&quot;* \(#,##0.00\);_(&quot;$&quot;* &quot;-&quot;??_);_(@_)"/>
    <numFmt numFmtId="177" formatCode="0.0000000"/>
    <numFmt numFmtId="178" formatCode="_(* #,##0_);_(* \(#,##0\);_(* &quot;-&quot;??_);_(@_)"/>
    <numFmt numFmtId="179" formatCode="0.0000000%"/>
    <numFmt numFmtId="180" formatCode="yyyy/mm/dd"/>
    <numFmt numFmtId="183" formatCode="#,##0_ ;\-#,##0\ "/>
  </numFmts>
  <fonts count="6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rgb="FF33475B"/>
      <name val="Arial"/>
      <family val="2"/>
    </font>
    <font>
      <b/>
      <sz val="9"/>
      <color rgb="FF33475B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0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2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4">
    <xf numFmtId="0" fontId="0" fillId="0" borderId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42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8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7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5" fillId="0" borderId="0"/>
    <xf numFmtId="0" fontId="1" fillId="0" borderId="0"/>
  </cellStyleXfs>
  <cellXfs count="465">
    <xf numFmtId="0" fontId="0" fillId="0" borderId="0" xfId="0"/>
    <xf numFmtId="10" fontId="7" fillId="3" borderId="0" xfId="6" applyNumberFormat="1" applyFont="1" applyFill="1"/>
    <xf numFmtId="0" fontId="11" fillId="8" borderId="0" xfId="0" applyFont="1" applyFill="1"/>
    <xf numFmtId="166" fontId="11" fillId="8" borderId="0" xfId="10" applyNumberFormat="1" applyFont="1" applyFill="1"/>
    <xf numFmtId="165" fontId="5" fillId="8" borderId="0" xfId="0" applyNumberFormat="1" applyFont="1" applyFill="1"/>
    <xf numFmtId="9" fontId="11" fillId="8" borderId="0" xfId="6" applyFont="1" applyFill="1"/>
    <xf numFmtId="165" fontId="2" fillId="8" borderId="0" xfId="0" applyNumberFormat="1" applyFont="1" applyFill="1"/>
    <xf numFmtId="0" fontId="0" fillId="8" borderId="0" xfId="0" applyFill="1"/>
    <xf numFmtId="14" fontId="0" fillId="8" borderId="0" xfId="0" applyNumberFormat="1" applyFill="1"/>
    <xf numFmtId="10" fontId="6" fillId="8" borderId="0" xfId="6" applyNumberFormat="1" applyFont="1" applyFill="1"/>
    <xf numFmtId="165" fontId="5" fillId="8" borderId="0" xfId="0" applyNumberFormat="1" applyFont="1" applyFill="1" applyAlignment="1">
      <alignment wrapText="1"/>
    </xf>
    <xf numFmtId="168" fontId="5" fillId="8" borderId="0" xfId="0" applyNumberFormat="1" applyFont="1" applyFill="1"/>
    <xf numFmtId="165" fontId="14" fillId="9" borderId="0" xfId="0" applyNumberFormat="1" applyFont="1" applyFill="1" applyAlignment="1">
      <alignment horizontal="center" wrapText="1"/>
    </xf>
    <xf numFmtId="165" fontId="14" fillId="9" borderId="0" xfId="0" applyNumberFormat="1" applyFont="1" applyFill="1"/>
    <xf numFmtId="165" fontId="5" fillId="10" borderId="0" xfId="0" applyNumberFormat="1" applyFont="1" applyFill="1"/>
    <xf numFmtId="168" fontId="5" fillId="10" borderId="0" xfId="0" applyNumberFormat="1" applyFont="1" applyFill="1"/>
    <xf numFmtId="168" fontId="5" fillId="4" borderId="0" xfId="0" applyNumberFormat="1" applyFont="1" applyFill="1"/>
    <xf numFmtId="165" fontId="5" fillId="4" borderId="0" xfId="0" applyNumberFormat="1" applyFont="1" applyFill="1"/>
    <xf numFmtId="168" fontId="5" fillId="12" borderId="0" xfId="0" applyNumberFormat="1" applyFont="1" applyFill="1"/>
    <xf numFmtId="165" fontId="5" fillId="12" borderId="0" xfId="0" applyNumberFormat="1" applyFont="1" applyFill="1"/>
    <xf numFmtId="168" fontId="5" fillId="13" borderId="0" xfId="0" applyNumberFormat="1" applyFont="1" applyFill="1"/>
    <xf numFmtId="165" fontId="5" fillId="13" borderId="0" xfId="0" applyNumberFormat="1" applyFont="1" applyFill="1"/>
    <xf numFmtId="168" fontId="5" fillId="14" borderId="0" xfId="0" applyNumberFormat="1" applyFont="1" applyFill="1"/>
    <xf numFmtId="165" fontId="5" fillId="14" borderId="0" xfId="0" applyNumberFormat="1" applyFont="1" applyFill="1"/>
    <xf numFmtId="168" fontId="5" fillId="17" borderId="0" xfId="0" applyNumberFormat="1" applyFont="1" applyFill="1"/>
    <xf numFmtId="165" fontId="5" fillId="17" borderId="0" xfId="0" applyNumberFormat="1" applyFont="1" applyFill="1"/>
    <xf numFmtId="168" fontId="5" fillId="16" borderId="0" xfId="0" applyNumberFormat="1" applyFont="1" applyFill="1"/>
    <xf numFmtId="165" fontId="5" fillId="16" borderId="0" xfId="0" applyNumberFormat="1" applyFont="1" applyFill="1"/>
    <xf numFmtId="165" fontId="15" fillId="10" borderId="0" xfId="0" applyNumberFormat="1" applyFont="1" applyFill="1"/>
    <xf numFmtId="10" fontId="11" fillId="8" borderId="0" xfId="6" applyNumberFormat="1" applyFont="1" applyFill="1"/>
    <xf numFmtId="167" fontId="11" fillId="8" borderId="0" xfId="6" applyNumberFormat="1" applyFont="1" applyFill="1"/>
    <xf numFmtId="0" fontId="19" fillId="9" borderId="0" xfId="0" applyFont="1" applyFill="1"/>
    <xf numFmtId="0" fontId="20" fillId="8" borderId="0" xfId="0" applyFont="1" applyFill="1"/>
    <xf numFmtId="0" fontId="10" fillId="9" borderId="2" xfId="0" applyFont="1" applyFill="1" applyBorder="1"/>
    <xf numFmtId="0" fontId="12" fillId="8" borderId="2" xfId="0" applyFont="1" applyFill="1" applyBorder="1"/>
    <xf numFmtId="0" fontId="11" fillId="8" borderId="2" xfId="0" applyFont="1" applyFill="1" applyBorder="1"/>
    <xf numFmtId="169" fontId="11" fillId="8" borderId="0" xfId="7" applyNumberFormat="1" applyFont="1" applyFill="1"/>
    <xf numFmtId="42" fontId="11" fillId="8" borderId="0" xfId="26" applyFont="1" applyFill="1"/>
    <xf numFmtId="42" fontId="11" fillId="8" borderId="0" xfId="0" applyNumberFormat="1" applyFont="1" applyFill="1"/>
    <xf numFmtId="3" fontId="12" fillId="8" borderId="2" xfId="0" applyNumberFormat="1" applyFont="1" applyFill="1" applyBorder="1"/>
    <xf numFmtId="10" fontId="12" fillId="8" borderId="2" xfId="0" applyNumberFormat="1" applyFont="1" applyFill="1" applyBorder="1"/>
    <xf numFmtId="43" fontId="11" fillId="8" borderId="0" xfId="7" applyFont="1" applyFill="1"/>
    <xf numFmtId="6" fontId="12" fillId="8" borderId="2" xfId="0" applyNumberFormat="1" applyFont="1" applyFill="1" applyBorder="1"/>
    <xf numFmtId="3" fontId="11" fillId="8" borderId="0" xfId="0" applyNumberFormat="1" applyFont="1" applyFill="1"/>
    <xf numFmtId="6" fontId="11" fillId="5" borderId="0" xfId="0" applyNumberFormat="1" applyFont="1" applyFill="1"/>
    <xf numFmtId="6" fontId="11" fillId="8" borderId="0" xfId="0" applyNumberFormat="1" applyFont="1" applyFill="1"/>
    <xf numFmtId="0" fontId="12" fillId="8" borderId="2" xfId="0" applyFont="1" applyFill="1" applyBorder="1" applyAlignment="1">
      <alignment horizontal="right"/>
    </xf>
    <xf numFmtId="6" fontId="11" fillId="14" borderId="0" xfId="0" applyNumberFormat="1" applyFont="1" applyFill="1"/>
    <xf numFmtId="3" fontId="11" fillId="14" borderId="0" xfId="0" applyNumberFormat="1" applyFont="1" applyFill="1"/>
    <xf numFmtId="6" fontId="11" fillId="13" borderId="0" xfId="0" applyNumberFormat="1" applyFont="1" applyFill="1"/>
    <xf numFmtId="3" fontId="11" fillId="13" borderId="0" xfId="0" applyNumberFormat="1" applyFont="1" applyFill="1"/>
    <xf numFmtId="6" fontId="11" fillId="19" borderId="0" xfId="0" applyNumberFormat="1" applyFont="1" applyFill="1"/>
    <xf numFmtId="3" fontId="11" fillId="19" borderId="0" xfId="0" applyNumberFormat="1" applyFont="1" applyFill="1"/>
    <xf numFmtId="6" fontId="11" fillId="12" borderId="0" xfId="0" applyNumberFormat="1" applyFont="1" applyFill="1"/>
    <xf numFmtId="3" fontId="11" fillId="12" borderId="0" xfId="0" applyNumberFormat="1" applyFont="1" applyFill="1"/>
    <xf numFmtId="166" fontId="12" fillId="8" borderId="0" xfId="10" applyNumberFormat="1" applyFont="1" applyFill="1"/>
    <xf numFmtId="0" fontId="10" fillId="9" borderId="0" xfId="0" applyFont="1" applyFill="1"/>
    <xf numFmtId="169" fontId="10" fillId="9" borderId="0" xfId="7" applyNumberFormat="1" applyFont="1" applyFill="1"/>
    <xf numFmtId="0" fontId="11" fillId="13" borderId="0" xfId="0" applyFont="1" applyFill="1"/>
    <xf numFmtId="169" fontId="11" fillId="13" borderId="0" xfId="7" applyNumberFormat="1" applyFont="1" applyFill="1"/>
    <xf numFmtId="0" fontId="11" fillId="12" borderId="0" xfId="0" applyFont="1" applyFill="1"/>
    <xf numFmtId="0" fontId="11" fillId="7" borderId="0" xfId="0" applyFont="1" applyFill="1"/>
    <xf numFmtId="6" fontId="11" fillId="7" borderId="0" xfId="0" applyNumberFormat="1" applyFont="1" applyFill="1"/>
    <xf numFmtId="3" fontId="11" fillId="7" borderId="0" xfId="0" applyNumberFormat="1" applyFont="1" applyFill="1"/>
    <xf numFmtId="0" fontId="11" fillId="14" borderId="0" xfId="0" applyFont="1" applyFill="1"/>
    <xf numFmtId="0" fontId="11" fillId="19" borderId="0" xfId="0" applyFont="1" applyFill="1"/>
    <xf numFmtId="0" fontId="11" fillId="17" borderId="0" xfId="0" applyFont="1" applyFill="1"/>
    <xf numFmtId="6" fontId="11" fillId="17" borderId="0" xfId="0" applyNumberFormat="1" applyFont="1" applyFill="1"/>
    <xf numFmtId="3" fontId="11" fillId="17" borderId="0" xfId="0" applyNumberFormat="1" applyFont="1" applyFill="1"/>
    <xf numFmtId="0" fontId="11" fillId="5" borderId="0" xfId="0" applyFont="1" applyFill="1"/>
    <xf numFmtId="3" fontId="11" fillId="5" borderId="0" xfId="0" applyNumberFormat="1" applyFont="1" applyFill="1"/>
    <xf numFmtId="169" fontId="11" fillId="5" borderId="0" xfId="7" applyNumberFormat="1" applyFont="1" applyFill="1"/>
    <xf numFmtId="169" fontId="11" fillId="14" borderId="0" xfId="7" applyNumberFormat="1" applyFont="1" applyFill="1"/>
    <xf numFmtId="172" fontId="11" fillId="13" borderId="0" xfId="0" applyNumberFormat="1" applyFont="1" applyFill="1"/>
    <xf numFmtId="172" fontId="11" fillId="12" borderId="0" xfId="0" applyNumberFormat="1" applyFont="1" applyFill="1"/>
    <xf numFmtId="172" fontId="11" fillId="7" borderId="0" xfId="0" applyNumberFormat="1" applyFont="1" applyFill="1"/>
    <xf numFmtId="172" fontId="11" fillId="14" borderId="0" xfId="0" applyNumberFormat="1" applyFont="1" applyFill="1"/>
    <xf numFmtId="172" fontId="11" fillId="19" borderId="0" xfId="0" applyNumberFormat="1" applyFont="1" applyFill="1"/>
    <xf numFmtId="172" fontId="11" fillId="17" borderId="0" xfId="0" applyNumberFormat="1" applyFont="1" applyFill="1"/>
    <xf numFmtId="172" fontId="11" fillId="5" borderId="0" xfId="0" applyNumberFormat="1" applyFont="1" applyFill="1"/>
    <xf numFmtId="172" fontId="11" fillId="8" borderId="0" xfId="0" applyNumberFormat="1" applyFont="1" applyFill="1"/>
    <xf numFmtId="165" fontId="0" fillId="0" borderId="0" xfId="0" applyNumberFormat="1"/>
    <xf numFmtId="0" fontId="2" fillId="0" borderId="0" xfId="0" applyFont="1"/>
    <xf numFmtId="0" fontId="17" fillId="0" borderId="0" xfId="0" applyFont="1"/>
    <xf numFmtId="0" fontId="16" fillId="0" borderId="0" xfId="0" applyFont="1"/>
    <xf numFmtId="0" fontId="23" fillId="0" borderId="0" xfId="0" applyFont="1"/>
    <xf numFmtId="165" fontId="2" fillId="0" borderId="0" xfId="0" applyNumberFormat="1" applyFont="1"/>
    <xf numFmtId="169" fontId="0" fillId="0" borderId="0" xfId="7" applyNumberFormat="1" applyFont="1"/>
    <xf numFmtId="0" fontId="2" fillId="8" borderId="0" xfId="0" applyFont="1" applyFill="1"/>
    <xf numFmtId="0" fontId="22" fillId="8" borderId="0" xfId="0" applyFont="1" applyFill="1"/>
    <xf numFmtId="0" fontId="31" fillId="8" borderId="0" xfId="0" applyFont="1" applyFill="1"/>
    <xf numFmtId="0" fontId="32" fillId="8" borderId="0" xfId="0" applyFont="1" applyFill="1"/>
    <xf numFmtId="0" fontId="33" fillId="8" borderId="0" xfId="0" applyFont="1" applyFill="1" applyAlignment="1">
      <alignment horizontal="left" vertical="center" wrapText="1"/>
    </xf>
    <xf numFmtId="174" fontId="19" fillId="9" borderId="0" xfId="0" applyNumberFormat="1" applyFont="1" applyFill="1" applyAlignment="1">
      <alignment horizontal="center" vertical="center"/>
    </xf>
    <xf numFmtId="174" fontId="19" fillId="20" borderId="0" xfId="0" applyNumberFormat="1" applyFont="1" applyFill="1" applyAlignment="1">
      <alignment horizontal="center" vertical="center"/>
    </xf>
    <xf numFmtId="175" fontId="19" fillId="21" borderId="0" xfId="0" applyNumberFormat="1" applyFont="1" applyFill="1" applyAlignment="1">
      <alignment horizontal="center" vertical="center"/>
    </xf>
    <xf numFmtId="174" fontId="19" fillId="8" borderId="0" xfId="0" applyNumberFormat="1" applyFont="1" applyFill="1" applyAlignment="1">
      <alignment horizontal="center" vertical="center"/>
    </xf>
    <xf numFmtId="175" fontId="19" fillId="8" borderId="0" xfId="0" applyNumberFormat="1" applyFont="1" applyFill="1" applyAlignment="1">
      <alignment horizontal="center" vertical="center"/>
    </xf>
    <xf numFmtId="37" fontId="35" fillId="0" borderId="0" xfId="0" applyNumberFormat="1" applyFont="1"/>
    <xf numFmtId="175" fontId="35" fillId="0" borderId="0" xfId="0" applyNumberFormat="1" applyFont="1"/>
    <xf numFmtId="175" fontId="35" fillId="8" borderId="0" xfId="0" applyNumberFormat="1" applyFont="1" applyFill="1"/>
    <xf numFmtId="37" fontId="36" fillId="18" borderId="0" xfId="0" applyNumberFormat="1" applyFont="1" applyFill="1"/>
    <xf numFmtId="37" fontId="36" fillId="8" borderId="0" xfId="0" applyNumberFormat="1" applyFont="1" applyFill="1"/>
    <xf numFmtId="0" fontId="34" fillId="9" borderId="0" xfId="0" applyFont="1" applyFill="1" applyAlignment="1">
      <alignment horizontal="left" vertical="center" wrapText="1"/>
    </xf>
    <xf numFmtId="14" fontId="34" fillId="9" borderId="0" xfId="0" applyNumberFormat="1" applyFont="1" applyFill="1" applyAlignment="1">
      <alignment horizontal="left" vertical="center" wrapText="1"/>
    </xf>
    <xf numFmtId="0" fontId="27" fillId="8" borderId="0" xfId="0" applyFont="1" applyFill="1" applyAlignment="1">
      <alignment horizontal="left" vertical="center" wrapText="1"/>
    </xf>
    <xf numFmtId="0" fontId="21" fillId="8" borderId="0" xfId="0" applyFont="1" applyFill="1" applyAlignment="1">
      <alignment horizontal="left" vertical="center" wrapText="1"/>
    </xf>
    <xf numFmtId="166" fontId="21" fillId="8" borderId="0" xfId="30" applyNumberFormat="1" applyFont="1" applyFill="1" applyAlignment="1">
      <alignment horizontal="left" vertical="center" wrapText="1"/>
    </xf>
    <xf numFmtId="0" fontId="26" fillId="8" borderId="0" xfId="0" applyFont="1" applyFill="1" applyAlignment="1">
      <alignment horizontal="left" vertical="center" wrapText="1"/>
    </xf>
    <xf numFmtId="165" fontId="26" fillId="8" borderId="0" xfId="30" applyNumberFormat="1" applyFont="1" applyFill="1" applyAlignment="1">
      <alignment horizontal="left" vertical="center" wrapText="1"/>
    </xf>
    <xf numFmtId="0" fontId="32" fillId="0" borderId="0" xfId="0" applyFont="1"/>
    <xf numFmtId="0" fontId="34" fillId="9" borderId="0" xfId="0" applyFont="1" applyFill="1"/>
    <xf numFmtId="0" fontId="37" fillId="9" borderId="0" xfId="0" applyFont="1" applyFill="1"/>
    <xf numFmtId="0" fontId="33" fillId="9" borderId="0" xfId="0" applyFont="1" applyFill="1"/>
    <xf numFmtId="0" fontId="29" fillId="9" borderId="0" xfId="0" applyFont="1" applyFill="1"/>
    <xf numFmtId="169" fontId="19" fillId="9" borderId="0" xfId="28" applyNumberFormat="1" applyFont="1" applyFill="1" applyAlignment="1">
      <alignment horizontal="center" vertical="center"/>
    </xf>
    <xf numFmtId="169" fontId="19" fillId="20" borderId="0" xfId="28" applyNumberFormat="1" applyFont="1" applyFill="1" applyAlignment="1">
      <alignment horizontal="center" vertical="center"/>
    </xf>
    <xf numFmtId="169" fontId="19" fillId="21" borderId="0" xfId="28" applyNumberFormat="1" applyFont="1" applyFill="1" applyAlignment="1">
      <alignment horizontal="center" vertical="center"/>
    </xf>
    <xf numFmtId="166" fontId="20" fillId="8" borderId="0" xfId="30" applyNumberFormat="1" applyFont="1" applyFill="1"/>
    <xf numFmtId="0" fontId="24" fillId="10" borderId="0" xfId="0" applyFont="1" applyFill="1"/>
    <xf numFmtId="166" fontId="24" fillId="10" borderId="0" xfId="30" applyNumberFormat="1" applyFont="1" applyFill="1"/>
    <xf numFmtId="0" fontId="24" fillId="13" borderId="0" xfId="0" applyFont="1" applyFill="1"/>
    <xf numFmtId="0" fontId="20" fillId="13" borderId="0" xfId="0" applyFont="1" applyFill="1"/>
    <xf numFmtId="173" fontId="24" fillId="13" borderId="0" xfId="28" applyFont="1" applyFill="1"/>
    <xf numFmtId="0" fontId="30" fillId="8" borderId="0" xfId="0" applyFont="1" applyFill="1"/>
    <xf numFmtId="0" fontId="38" fillId="8" borderId="0" xfId="0" applyFont="1" applyFill="1"/>
    <xf numFmtId="37" fontId="24" fillId="13" borderId="0" xfId="0" applyNumberFormat="1" applyFont="1" applyFill="1" applyAlignment="1">
      <alignment vertical="center"/>
    </xf>
    <xf numFmtId="174" fontId="24" fillId="6" borderId="0" xfId="0" applyNumberFormat="1" applyFont="1" applyFill="1" applyAlignment="1">
      <alignment horizontal="center" vertical="center"/>
    </xf>
    <xf numFmtId="165" fontId="26" fillId="8" borderId="0" xfId="30" applyNumberFormat="1" applyFont="1" applyFill="1" applyAlignment="1">
      <alignment horizontal="right" vertical="center" wrapText="1"/>
    </xf>
    <xf numFmtId="0" fontId="41" fillId="0" borderId="0" xfId="0" applyFont="1" applyAlignment="1">
      <alignment vertical="center"/>
    </xf>
    <xf numFmtId="173" fontId="41" fillId="0" borderId="0" xfId="28" applyFont="1" applyFill="1" applyBorder="1"/>
    <xf numFmtId="0" fontId="41" fillId="0" borderId="0" xfId="0" applyFont="1"/>
    <xf numFmtId="0" fontId="41" fillId="0" borderId="0" xfId="0" applyFont="1" applyAlignment="1">
      <alignment horizontal="center" vertical="center" wrapText="1"/>
    </xf>
    <xf numFmtId="0" fontId="43" fillId="23" borderId="2" xfId="0" applyFont="1" applyFill="1" applyBorder="1" applyAlignment="1">
      <alignment horizontal="center" vertical="center" wrapText="1"/>
    </xf>
    <xf numFmtId="0" fontId="43" fillId="23" borderId="2" xfId="0" applyFont="1" applyFill="1" applyBorder="1" applyAlignment="1">
      <alignment horizontal="center" vertical="center"/>
    </xf>
    <xf numFmtId="0" fontId="43" fillId="23" borderId="2" xfId="0" applyFont="1" applyFill="1" applyBorder="1" applyAlignment="1">
      <alignment horizontal="left" vertical="center" wrapText="1"/>
    </xf>
    <xf numFmtId="1" fontId="43" fillId="23" borderId="2" xfId="0" applyNumberFormat="1" applyFont="1" applyFill="1" applyBorder="1" applyAlignment="1">
      <alignment horizontal="center" vertical="center" wrapText="1"/>
    </xf>
    <xf numFmtId="1" fontId="43" fillId="23" borderId="2" xfId="0" applyNumberFormat="1" applyFont="1" applyFill="1" applyBorder="1" applyAlignment="1">
      <alignment horizontal="left" vertical="center" wrapText="1"/>
    </xf>
    <xf numFmtId="175" fontId="43" fillId="23" borderId="2" xfId="31" applyFont="1" applyFill="1" applyBorder="1" applyAlignment="1" applyProtection="1">
      <alignment horizontal="center" vertical="center" wrapText="1"/>
    </xf>
    <xf numFmtId="14" fontId="43" fillId="23" borderId="2" xfId="31" applyNumberFormat="1" applyFont="1" applyFill="1" applyBorder="1" applyAlignment="1" applyProtection="1">
      <alignment horizontal="center" vertical="center" wrapText="1"/>
    </xf>
    <xf numFmtId="166" fontId="43" fillId="23" borderId="2" xfId="10" applyNumberFormat="1" applyFont="1" applyFill="1" applyBorder="1" applyAlignment="1" applyProtection="1">
      <alignment horizontal="center" vertical="center" wrapText="1"/>
    </xf>
    <xf numFmtId="167" fontId="43" fillId="23" borderId="2" xfId="0" applyNumberFormat="1" applyFont="1" applyFill="1" applyBorder="1" applyAlignment="1">
      <alignment horizontal="center" vertical="center" wrapText="1"/>
    </xf>
    <xf numFmtId="166" fontId="43" fillId="23" borderId="2" xfId="28" applyNumberFormat="1" applyFont="1" applyFill="1" applyBorder="1" applyAlignment="1" applyProtection="1">
      <alignment horizontal="center" vertical="center" wrapText="1"/>
    </xf>
    <xf numFmtId="177" fontId="43" fillId="23" borderId="2" xfId="0" applyNumberFormat="1" applyFont="1" applyFill="1" applyBorder="1" applyAlignment="1">
      <alignment horizontal="center" vertical="center" wrapText="1"/>
    </xf>
    <xf numFmtId="173" fontId="41" fillId="0" borderId="0" xfId="28" applyFont="1" applyFill="1" applyBorder="1" applyAlignment="1">
      <alignment horizontal="center" vertical="center" wrapText="1"/>
    </xf>
    <xf numFmtId="14" fontId="41" fillId="0" borderId="0" xfId="0" applyNumberFormat="1" applyFont="1" applyAlignment="1">
      <alignment horizontal="center" vertical="center" wrapText="1"/>
    </xf>
    <xf numFmtId="0" fontId="43" fillId="10" borderId="2" xfId="0" applyFont="1" applyFill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41" fillId="0" borderId="2" xfId="0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41" fillId="0" borderId="2" xfId="0" applyFont="1" applyBorder="1" applyAlignment="1">
      <alignment horizontal="right" vertical="center"/>
    </xf>
    <xf numFmtId="0" fontId="41" fillId="0" borderId="2" xfId="0" applyFont="1" applyBorder="1" applyAlignment="1">
      <alignment horizontal="left" vertical="center" wrapText="1"/>
    </xf>
    <xf numFmtId="175" fontId="41" fillId="0" borderId="2" xfId="31" applyFont="1" applyBorder="1" applyAlignment="1">
      <alignment vertical="center"/>
    </xf>
    <xf numFmtId="14" fontId="41" fillId="0" borderId="2" xfId="31" applyNumberFormat="1" applyFont="1" applyBorder="1" applyAlignment="1">
      <alignment horizontal="center" vertical="center"/>
    </xf>
    <xf numFmtId="178" fontId="41" fillId="0" borderId="2" xfId="28" applyNumberFormat="1" applyFont="1" applyBorder="1" applyAlignment="1">
      <alignment vertical="center"/>
    </xf>
    <xf numFmtId="166" fontId="41" fillId="0" borderId="2" xfId="10" applyNumberFormat="1" applyFont="1" applyBorder="1" applyAlignment="1">
      <alignment vertical="center"/>
    </xf>
    <xf numFmtId="9" fontId="41" fillId="0" borderId="2" xfId="6" applyFont="1" applyFill="1" applyBorder="1" applyAlignment="1">
      <alignment vertical="center"/>
    </xf>
    <xf numFmtId="166" fontId="41" fillId="0" borderId="2" xfId="10" applyNumberFormat="1" applyFont="1" applyFill="1" applyBorder="1" applyAlignment="1">
      <alignment vertical="center"/>
    </xf>
    <xf numFmtId="166" fontId="41" fillId="0" borderId="2" xfId="28" applyNumberFormat="1" applyFont="1" applyFill="1" applyBorder="1" applyAlignment="1">
      <alignment vertical="center"/>
    </xf>
    <xf numFmtId="179" fontId="41" fillId="0" borderId="2" xfId="6" applyNumberFormat="1" applyFont="1" applyFill="1" applyBorder="1" applyAlignment="1">
      <alignment vertical="center"/>
    </xf>
    <xf numFmtId="175" fontId="41" fillId="0" borderId="0" xfId="0" applyNumberFormat="1" applyFont="1"/>
    <xf numFmtId="0" fontId="43" fillId="0" borderId="0" xfId="0" applyFont="1"/>
    <xf numFmtId="0" fontId="43" fillId="10" borderId="5" xfId="0" applyFont="1" applyFill="1" applyBorder="1" applyAlignment="1">
      <alignment vertical="center"/>
    </xf>
    <xf numFmtId="0" fontId="43" fillId="10" borderId="3" xfId="0" applyFont="1" applyFill="1" applyBorder="1" applyAlignment="1">
      <alignment vertical="center"/>
    </xf>
    <xf numFmtId="0" fontId="43" fillId="10" borderId="4" xfId="0" applyFont="1" applyFill="1" applyBorder="1" applyAlignment="1">
      <alignment vertical="center"/>
    </xf>
    <xf numFmtId="175" fontId="43" fillId="10" borderId="2" xfId="31" applyFont="1" applyFill="1" applyBorder="1" applyAlignment="1">
      <alignment vertical="center"/>
    </xf>
    <xf numFmtId="14" fontId="43" fillId="10" borderId="2" xfId="31" applyNumberFormat="1" applyFont="1" applyFill="1" applyBorder="1" applyAlignment="1">
      <alignment vertical="center"/>
    </xf>
    <xf numFmtId="167" fontId="43" fillId="10" borderId="2" xfId="0" applyNumberFormat="1" applyFont="1" applyFill="1" applyBorder="1" applyAlignment="1">
      <alignment vertical="center"/>
    </xf>
    <xf numFmtId="9" fontId="43" fillId="10" borderId="2" xfId="6" applyFont="1" applyFill="1" applyBorder="1" applyAlignment="1">
      <alignment vertical="center"/>
    </xf>
    <xf numFmtId="0" fontId="43" fillId="18" borderId="2" xfId="0" applyFont="1" applyFill="1" applyBorder="1" applyAlignment="1">
      <alignment vertical="center"/>
    </xf>
    <xf numFmtId="0" fontId="43" fillId="18" borderId="2" xfId="0" applyFont="1" applyFill="1" applyBorder="1" applyAlignment="1">
      <alignment horizontal="center" vertical="center"/>
    </xf>
    <xf numFmtId="0" fontId="43" fillId="18" borderId="2" xfId="0" applyFont="1" applyFill="1" applyBorder="1" applyAlignment="1">
      <alignment vertical="center" wrapText="1"/>
    </xf>
    <xf numFmtId="0" fontId="43" fillId="18" borderId="2" xfId="0" applyFont="1" applyFill="1" applyBorder="1" applyAlignment="1">
      <alignment horizontal="right" vertical="center"/>
    </xf>
    <xf numFmtId="0" fontId="43" fillId="18" borderId="2" xfId="0" applyFont="1" applyFill="1" applyBorder="1" applyAlignment="1">
      <alignment horizontal="left" vertical="center" wrapText="1"/>
    </xf>
    <xf numFmtId="175" fontId="43" fillId="18" borderId="2" xfId="31" applyFont="1" applyFill="1" applyBorder="1" applyAlignment="1">
      <alignment vertical="center"/>
    </xf>
    <xf numFmtId="14" fontId="43" fillId="18" borderId="2" xfId="31" applyNumberFormat="1" applyFont="1" applyFill="1" applyBorder="1" applyAlignment="1">
      <alignment horizontal="center" vertical="center"/>
    </xf>
    <xf numFmtId="178" fontId="43" fillId="18" borderId="2" xfId="28" applyNumberFormat="1" applyFont="1" applyFill="1" applyBorder="1" applyAlignment="1">
      <alignment vertical="center"/>
    </xf>
    <xf numFmtId="166" fontId="43" fillId="18" borderId="2" xfId="10" applyNumberFormat="1" applyFont="1" applyFill="1" applyBorder="1" applyAlignment="1">
      <alignment vertical="center"/>
    </xf>
    <xf numFmtId="9" fontId="43" fillId="18" borderId="2" xfId="6" applyFont="1" applyFill="1" applyBorder="1" applyAlignment="1">
      <alignment vertical="center"/>
    </xf>
    <xf numFmtId="166" fontId="43" fillId="18" borderId="2" xfId="28" applyNumberFormat="1" applyFont="1" applyFill="1" applyBorder="1" applyAlignment="1">
      <alignment vertical="center"/>
    </xf>
    <xf numFmtId="179" fontId="43" fillId="18" borderId="2" xfId="6" applyNumberFormat="1" applyFont="1" applyFill="1" applyBorder="1" applyAlignment="1">
      <alignment vertical="center"/>
    </xf>
    <xf numFmtId="0" fontId="43" fillId="18" borderId="5" xfId="0" applyFont="1" applyFill="1" applyBorder="1" applyAlignment="1">
      <alignment vertical="center"/>
    </xf>
    <xf numFmtId="0" fontId="43" fillId="18" borderId="3" xfId="0" applyFont="1" applyFill="1" applyBorder="1" applyAlignment="1">
      <alignment horizontal="center" vertical="center"/>
    </xf>
    <xf numFmtId="0" fontId="43" fillId="18" borderId="3" xfId="0" applyFont="1" applyFill="1" applyBorder="1" applyAlignment="1">
      <alignment vertical="center" wrapText="1"/>
    </xf>
    <xf numFmtId="0" fontId="43" fillId="18" borderId="3" xfId="0" applyFont="1" applyFill="1" applyBorder="1" applyAlignment="1">
      <alignment vertical="center"/>
    </xf>
    <xf numFmtId="0" fontId="43" fillId="18" borderId="3" xfId="0" applyFont="1" applyFill="1" applyBorder="1" applyAlignment="1">
      <alignment horizontal="right" vertical="center"/>
    </xf>
    <xf numFmtId="0" fontId="43" fillId="18" borderId="4" xfId="0" applyFont="1" applyFill="1" applyBorder="1" applyAlignment="1">
      <alignment horizontal="left" vertical="center" wrapText="1"/>
    </xf>
    <xf numFmtId="0" fontId="39" fillId="0" borderId="0" xfId="0" applyFont="1"/>
    <xf numFmtId="0" fontId="40" fillId="23" borderId="2" xfId="0" applyFont="1" applyFill="1" applyBorder="1" applyAlignment="1">
      <alignment horizontal="center" vertical="center" wrapText="1"/>
    </xf>
    <xf numFmtId="0" fontId="40" fillId="23" borderId="2" xfId="0" applyFont="1" applyFill="1" applyBorder="1" applyAlignment="1">
      <alignment horizontal="center" vertical="center"/>
    </xf>
    <xf numFmtId="0" fontId="40" fillId="23" borderId="2" xfId="0" applyFont="1" applyFill="1" applyBorder="1" applyAlignment="1">
      <alignment horizontal="left" vertical="center" wrapText="1"/>
    </xf>
    <xf numFmtId="175" fontId="40" fillId="23" borderId="2" xfId="31" applyFont="1" applyFill="1" applyBorder="1" applyAlignment="1" applyProtection="1">
      <alignment horizontal="center" vertical="center" wrapText="1"/>
    </xf>
    <xf numFmtId="14" fontId="40" fillId="23" borderId="2" xfId="31" applyNumberFormat="1" applyFont="1" applyFill="1" applyBorder="1" applyAlignment="1" applyProtection="1">
      <alignment horizontal="center" vertical="center" wrapText="1"/>
    </xf>
    <xf numFmtId="1" fontId="40" fillId="23" borderId="2" xfId="0" applyNumberFormat="1" applyFont="1" applyFill="1" applyBorder="1" applyAlignment="1">
      <alignment horizontal="center" vertical="center" wrapText="1"/>
    </xf>
    <xf numFmtId="166" fontId="40" fillId="23" borderId="2" xfId="0" applyNumberFormat="1" applyFont="1" applyFill="1" applyBorder="1" applyAlignment="1">
      <alignment horizontal="center" vertical="center" wrapText="1"/>
    </xf>
    <xf numFmtId="1" fontId="40" fillId="23" borderId="2" xfId="0" applyNumberFormat="1" applyFont="1" applyFill="1" applyBorder="1" applyAlignment="1">
      <alignment horizontal="left" vertical="center" wrapText="1"/>
    </xf>
    <xf numFmtId="167" fontId="40" fillId="23" borderId="2" xfId="0" applyNumberFormat="1" applyFont="1" applyFill="1" applyBorder="1" applyAlignment="1">
      <alignment horizontal="center" vertical="center" wrapText="1"/>
    </xf>
    <xf numFmtId="166" fontId="40" fillId="23" borderId="2" xfId="28" applyNumberFormat="1" applyFont="1" applyFill="1" applyBorder="1" applyAlignment="1" applyProtection="1">
      <alignment horizontal="center" vertical="center" wrapText="1"/>
    </xf>
    <xf numFmtId="177" fontId="40" fillId="23" borderId="2" xfId="0" applyNumberFormat="1" applyFont="1" applyFill="1" applyBorder="1" applyAlignment="1">
      <alignment horizontal="center" vertical="center" wrapText="1"/>
    </xf>
    <xf numFmtId="0" fontId="40" fillId="10" borderId="2" xfId="0" applyFont="1" applyFill="1" applyBorder="1" applyAlignment="1">
      <alignment vertical="center"/>
    </xf>
    <xf numFmtId="0" fontId="39" fillId="0" borderId="2" xfId="0" applyFont="1" applyBorder="1"/>
    <xf numFmtId="0" fontId="39" fillId="0" borderId="2" xfId="0" applyFont="1" applyBorder="1" applyAlignment="1">
      <alignment horizontal="center"/>
    </xf>
    <xf numFmtId="0" fontId="39" fillId="0" borderId="2" xfId="0" applyFont="1" applyBorder="1" applyAlignment="1">
      <alignment vertical="center" wrapText="1"/>
    </xf>
    <xf numFmtId="0" fontId="39" fillId="0" borderId="2" xfId="0" applyFont="1" applyBorder="1" applyAlignment="1">
      <alignment vertical="center"/>
    </xf>
    <xf numFmtId="1" fontId="39" fillId="0" borderId="2" xfId="0" applyNumberFormat="1" applyFont="1" applyBorder="1" applyAlignment="1">
      <alignment horizontal="right"/>
    </xf>
    <xf numFmtId="1" fontId="39" fillId="0" borderId="2" xfId="0" applyNumberFormat="1" applyFont="1" applyBorder="1" applyAlignment="1">
      <alignment horizontal="left" wrapText="1"/>
    </xf>
    <xf numFmtId="166" fontId="39" fillId="0" borderId="2" xfId="10" applyNumberFormat="1" applyFont="1" applyBorder="1"/>
    <xf numFmtId="14" fontId="39" fillId="0" borderId="2" xfId="10" applyNumberFormat="1" applyFont="1" applyBorder="1"/>
    <xf numFmtId="14" fontId="39" fillId="0" borderId="2" xfId="0" applyNumberFormat="1" applyFont="1" applyBorder="1"/>
    <xf numFmtId="178" fontId="39" fillId="0" borderId="2" xfId="28" applyNumberFormat="1" applyFont="1" applyBorder="1" applyAlignment="1">
      <alignment vertical="center"/>
    </xf>
    <xf numFmtId="175" fontId="39" fillId="0" borderId="2" xfId="31" applyFont="1" applyBorder="1" applyAlignment="1">
      <alignment vertical="center"/>
    </xf>
    <xf numFmtId="9" fontId="39" fillId="0" borderId="2" xfId="6" applyFont="1" applyFill="1" applyBorder="1" applyAlignment="1">
      <alignment vertical="center"/>
    </xf>
    <xf numFmtId="166" fontId="39" fillId="0" borderId="2" xfId="10" applyNumberFormat="1" applyFont="1" applyFill="1" applyBorder="1" applyAlignment="1">
      <alignment vertical="center"/>
    </xf>
    <xf numFmtId="166" fontId="39" fillId="0" borderId="2" xfId="28" applyNumberFormat="1" applyFont="1" applyFill="1" applyBorder="1" applyAlignment="1">
      <alignment vertical="center"/>
    </xf>
    <xf numFmtId="179" fontId="39" fillId="0" borderId="2" xfId="6" applyNumberFormat="1" applyFont="1" applyFill="1" applyBorder="1" applyAlignment="1">
      <alignment vertical="center"/>
    </xf>
    <xf numFmtId="166" fontId="39" fillId="0" borderId="2" xfId="10" applyNumberFormat="1" applyFont="1" applyBorder="1" applyAlignment="1">
      <alignment wrapText="1"/>
    </xf>
    <xf numFmtId="0" fontId="44" fillId="10" borderId="2" xfId="0" applyFont="1" applyFill="1" applyBorder="1" applyAlignment="1">
      <alignment vertical="center"/>
    </xf>
    <xf numFmtId="0" fontId="45" fillId="0" borderId="2" xfId="0" applyFont="1" applyBorder="1"/>
    <xf numFmtId="0" fontId="45" fillId="0" borderId="2" xfId="0" applyFont="1" applyBorder="1" applyAlignment="1">
      <alignment horizontal="center"/>
    </xf>
    <xf numFmtId="0" fontId="45" fillId="0" borderId="2" xfId="0" applyFont="1" applyBorder="1" applyAlignment="1">
      <alignment vertical="center" wrapText="1"/>
    </xf>
    <xf numFmtId="0" fontId="45" fillId="0" borderId="2" xfId="0" applyFont="1" applyBorder="1" applyAlignment="1">
      <alignment vertical="center"/>
    </xf>
    <xf numFmtId="1" fontId="45" fillId="0" borderId="2" xfId="0" applyNumberFormat="1" applyFont="1" applyBorder="1" applyAlignment="1">
      <alignment horizontal="right"/>
    </xf>
    <xf numFmtId="1" fontId="45" fillId="0" borderId="2" xfId="0" applyNumberFormat="1" applyFont="1" applyBorder="1" applyAlignment="1">
      <alignment horizontal="left" wrapText="1"/>
    </xf>
    <xf numFmtId="166" fontId="45" fillId="0" borderId="2" xfId="10" applyNumberFormat="1" applyFont="1" applyBorder="1"/>
    <xf numFmtId="14" fontId="45" fillId="0" borderId="2" xfId="10" applyNumberFormat="1" applyFont="1" applyBorder="1"/>
    <xf numFmtId="14" fontId="45" fillId="0" borderId="2" xfId="0" applyNumberFormat="1" applyFont="1" applyBorder="1"/>
    <xf numFmtId="178" fontId="45" fillId="0" borderId="2" xfId="28" applyNumberFormat="1" applyFont="1" applyBorder="1" applyAlignment="1">
      <alignment vertical="center"/>
    </xf>
    <xf numFmtId="175" fontId="45" fillId="0" borderId="2" xfId="31" applyFont="1" applyBorder="1" applyAlignment="1">
      <alignment vertical="center"/>
    </xf>
    <xf numFmtId="9" fontId="45" fillId="0" borderId="2" xfId="6" applyFont="1" applyFill="1" applyBorder="1" applyAlignment="1">
      <alignment vertical="center"/>
    </xf>
    <xf numFmtId="166" fontId="45" fillId="0" borderId="2" xfId="10" applyNumberFormat="1" applyFont="1" applyFill="1" applyBorder="1" applyAlignment="1">
      <alignment vertical="center"/>
    </xf>
    <xf numFmtId="166" fontId="45" fillId="0" borderId="2" xfId="28" applyNumberFormat="1" applyFont="1" applyFill="1" applyBorder="1" applyAlignment="1">
      <alignment vertical="center"/>
    </xf>
    <xf numFmtId="179" fontId="45" fillId="0" borderId="2" xfId="6" applyNumberFormat="1" applyFont="1" applyFill="1" applyBorder="1" applyAlignment="1">
      <alignment vertical="center"/>
    </xf>
    <xf numFmtId="166" fontId="40" fillId="0" borderId="2" xfId="10" applyNumberFormat="1" applyFont="1" applyFill="1" applyBorder="1" applyAlignment="1">
      <alignment vertical="center"/>
    </xf>
    <xf numFmtId="0" fontId="39" fillId="0" borderId="2" xfId="0" applyFont="1" applyBorder="1" applyAlignment="1">
      <alignment horizontal="left"/>
    </xf>
    <xf numFmtId="14" fontId="39" fillId="0" borderId="2" xfId="31" applyNumberFormat="1" applyFont="1" applyBorder="1" applyAlignment="1">
      <alignment vertical="center"/>
    </xf>
    <xf numFmtId="0" fontId="39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wrapText="1"/>
    </xf>
    <xf numFmtId="3" fontId="39" fillId="0" borderId="2" xfId="0" applyNumberFormat="1" applyFont="1" applyBorder="1"/>
    <xf numFmtId="0" fontId="40" fillId="0" borderId="0" xfId="0" applyFont="1"/>
    <xf numFmtId="0" fontId="40" fillId="10" borderId="2" xfId="0" applyFont="1" applyFill="1" applyBorder="1" applyAlignment="1">
      <alignment horizontal="center" vertical="center"/>
    </xf>
    <xf numFmtId="0" fontId="40" fillId="10" borderId="2" xfId="0" applyFont="1" applyFill="1" applyBorder="1" applyAlignment="1">
      <alignment horizontal="left" vertical="center" wrapText="1"/>
    </xf>
    <xf numFmtId="175" fontId="40" fillId="10" borderId="2" xfId="31" applyFont="1" applyFill="1" applyBorder="1" applyAlignment="1">
      <alignment vertical="center"/>
    </xf>
    <xf numFmtId="14" fontId="40" fillId="10" borderId="2" xfId="31" applyNumberFormat="1" applyFont="1" applyFill="1" applyBorder="1" applyAlignment="1">
      <alignment vertical="center"/>
    </xf>
    <xf numFmtId="167" fontId="40" fillId="10" borderId="2" xfId="0" applyNumberFormat="1" applyFont="1" applyFill="1" applyBorder="1" applyAlignment="1">
      <alignment vertical="center"/>
    </xf>
    <xf numFmtId="9" fontId="40" fillId="10" borderId="2" xfId="6" applyFont="1" applyFill="1" applyBorder="1" applyAlignment="1">
      <alignment vertical="center"/>
    </xf>
    <xf numFmtId="0" fontId="40" fillId="18" borderId="2" xfId="0" applyFont="1" applyFill="1" applyBorder="1"/>
    <xf numFmtId="0" fontId="40" fillId="18" borderId="2" xfId="0" applyFont="1" applyFill="1" applyBorder="1" applyAlignment="1">
      <alignment horizontal="center"/>
    </xf>
    <xf numFmtId="0" fontId="40" fillId="18" borderId="2" xfId="0" applyFont="1" applyFill="1" applyBorder="1" applyAlignment="1">
      <alignment vertical="center" wrapText="1"/>
    </xf>
    <xf numFmtId="0" fontId="40" fillId="18" borderId="2" xfId="0" applyFont="1" applyFill="1" applyBorder="1" applyAlignment="1">
      <alignment vertical="center"/>
    </xf>
    <xf numFmtId="1" fontId="40" fillId="18" borderId="2" xfId="0" applyNumberFormat="1" applyFont="1" applyFill="1" applyBorder="1" applyAlignment="1">
      <alignment horizontal="right"/>
    </xf>
    <xf numFmtId="1" fontId="40" fillId="18" borderId="2" xfId="0" applyNumberFormat="1" applyFont="1" applyFill="1" applyBorder="1" applyAlignment="1">
      <alignment horizontal="left" wrapText="1"/>
    </xf>
    <xf numFmtId="166" fontId="40" fillId="18" borderId="2" xfId="10" applyNumberFormat="1" applyFont="1" applyFill="1" applyBorder="1"/>
    <xf numFmtId="14" fontId="40" fillId="18" borderId="2" xfId="10" applyNumberFormat="1" applyFont="1" applyFill="1" applyBorder="1"/>
    <xf numFmtId="14" fontId="40" fillId="18" borderId="2" xfId="0" applyNumberFormat="1" applyFont="1" applyFill="1" applyBorder="1"/>
    <xf numFmtId="9" fontId="40" fillId="18" borderId="2" xfId="6" applyFont="1" applyFill="1" applyBorder="1" applyAlignment="1">
      <alignment vertical="center"/>
    </xf>
    <xf numFmtId="166" fontId="40" fillId="18" borderId="2" xfId="10" applyNumberFormat="1" applyFont="1" applyFill="1" applyBorder="1" applyAlignment="1">
      <alignment vertical="center"/>
    </xf>
    <xf numFmtId="179" fontId="40" fillId="18" borderId="2" xfId="6" applyNumberFormat="1" applyFont="1" applyFill="1" applyBorder="1" applyAlignment="1">
      <alignment vertical="center"/>
    </xf>
    <xf numFmtId="175" fontId="40" fillId="18" borderId="2" xfId="31" applyFont="1" applyFill="1" applyBorder="1" applyAlignment="1">
      <alignment vertical="center"/>
    </xf>
    <xf numFmtId="166" fontId="40" fillId="18" borderId="2" xfId="28" applyNumberFormat="1" applyFont="1" applyFill="1" applyBorder="1" applyAlignment="1">
      <alignment vertical="center"/>
    </xf>
    <xf numFmtId="0" fontId="40" fillId="18" borderId="2" xfId="0" applyFont="1" applyFill="1" applyBorder="1" applyAlignment="1">
      <alignment horizontal="left" vertical="center" wrapText="1"/>
    </xf>
    <xf numFmtId="0" fontId="40" fillId="18" borderId="2" xfId="0" applyFont="1" applyFill="1" applyBorder="1" applyAlignment="1">
      <alignment horizontal="left" vertical="center"/>
    </xf>
    <xf numFmtId="0" fontId="39" fillId="18" borderId="2" xfId="0" applyFont="1" applyFill="1" applyBorder="1" applyAlignment="1">
      <alignment vertical="center"/>
    </xf>
    <xf numFmtId="0" fontId="40" fillId="18" borderId="2" xfId="0" applyFont="1" applyFill="1" applyBorder="1" applyAlignment="1">
      <alignment horizontal="right" vertical="center"/>
    </xf>
    <xf numFmtId="14" fontId="39" fillId="18" borderId="2" xfId="10" applyNumberFormat="1" applyFont="1" applyFill="1" applyBorder="1"/>
    <xf numFmtId="14" fontId="39" fillId="18" borderId="2" xfId="31" applyNumberFormat="1" applyFont="1" applyFill="1" applyBorder="1" applyAlignment="1">
      <alignment vertical="center"/>
    </xf>
    <xf numFmtId="14" fontId="40" fillId="18" borderId="2" xfId="31" applyNumberFormat="1" applyFont="1" applyFill="1" applyBorder="1" applyAlignment="1">
      <alignment vertical="center"/>
    </xf>
    <xf numFmtId="0" fontId="40" fillId="18" borderId="2" xfId="0" applyFont="1" applyFill="1" applyBorder="1" applyAlignment="1">
      <alignment horizontal="left"/>
    </xf>
    <xf numFmtId="0" fontId="39" fillId="18" borderId="2" xfId="0" applyFont="1" applyFill="1" applyBorder="1" applyAlignment="1">
      <alignment horizontal="left" wrapText="1"/>
    </xf>
    <xf numFmtId="3" fontId="40" fillId="18" borderId="2" xfId="0" applyNumberFormat="1" applyFont="1" applyFill="1" applyBorder="1"/>
    <xf numFmtId="9" fontId="39" fillId="18" borderId="2" xfId="6" applyFont="1" applyFill="1" applyBorder="1" applyAlignment="1">
      <alignment vertical="center"/>
    </xf>
    <xf numFmtId="0" fontId="40" fillId="18" borderId="2" xfId="0" applyFont="1" applyFill="1" applyBorder="1" applyAlignment="1">
      <alignment horizontal="right"/>
    </xf>
    <xf numFmtId="0" fontId="39" fillId="0" borderId="0" xfId="0" applyFont="1" applyAlignment="1">
      <alignment vertical="center"/>
    </xf>
    <xf numFmtId="173" fontId="39" fillId="0" borderId="0" xfId="28" applyFont="1" applyFill="1" applyBorder="1"/>
    <xf numFmtId="173" fontId="39" fillId="0" borderId="0" xfId="28" applyFont="1" applyFill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173" fontId="39" fillId="0" borderId="0" xfId="28" applyFont="1" applyFill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173" fontId="40" fillId="0" borderId="0" xfId="28" applyFont="1" applyFill="1" applyBorder="1"/>
    <xf numFmtId="0" fontId="45" fillId="0" borderId="0" xfId="0" applyFont="1" applyAlignment="1">
      <alignment vertical="center"/>
    </xf>
    <xf numFmtId="0" fontId="45" fillId="0" borderId="0" xfId="0" applyFont="1"/>
    <xf numFmtId="0" fontId="39" fillId="0" borderId="2" xfId="32" applyFont="1" applyBorder="1"/>
    <xf numFmtId="14" fontId="40" fillId="23" borderId="2" xfId="0" applyNumberFormat="1" applyFont="1" applyFill="1" applyBorder="1" applyAlignment="1">
      <alignment horizontal="center" vertical="center" wrapText="1"/>
    </xf>
    <xf numFmtId="173" fontId="39" fillId="0" borderId="0" xfId="28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39" fillId="0" borderId="2" xfId="32" applyFont="1" applyBorder="1" applyAlignment="1">
      <alignment horizontal="right"/>
    </xf>
    <xf numFmtId="0" fontId="39" fillId="0" borderId="2" xfId="32" applyFont="1" applyBorder="1" applyAlignment="1">
      <alignment horizontal="left" wrapText="1"/>
    </xf>
    <xf numFmtId="175" fontId="39" fillId="0" borderId="2" xfId="31" applyFont="1" applyFill="1" applyBorder="1" applyAlignment="1">
      <alignment vertical="center"/>
    </xf>
    <xf numFmtId="14" fontId="39" fillId="0" borderId="2" xfId="31" applyNumberFormat="1" applyFont="1" applyFill="1" applyBorder="1" applyAlignment="1">
      <alignment vertical="center"/>
    </xf>
    <xf numFmtId="9" fontId="27" fillId="0" borderId="2" xfId="6" applyFont="1" applyFill="1" applyBorder="1" applyAlignment="1">
      <alignment vertical="center"/>
    </xf>
    <xf numFmtId="0" fontId="40" fillId="0" borderId="2" xfId="32" applyFont="1" applyBorder="1" applyAlignment="1">
      <alignment horizontal="left" wrapText="1"/>
    </xf>
    <xf numFmtId="175" fontId="40" fillId="0" borderId="2" xfId="31" applyFont="1" applyFill="1" applyBorder="1" applyAlignment="1">
      <alignment vertical="center"/>
    </xf>
    <xf numFmtId="1" fontId="39" fillId="0" borderId="2" xfId="32" applyNumberFormat="1" applyFont="1" applyBorder="1" applyAlignment="1">
      <alignment horizontal="right"/>
    </xf>
    <xf numFmtId="1" fontId="39" fillId="0" borderId="2" xfId="32" applyNumberFormat="1" applyFont="1" applyBorder="1" applyAlignment="1">
      <alignment horizontal="left" wrapText="1"/>
    </xf>
    <xf numFmtId="175" fontId="45" fillId="0" borderId="2" xfId="31" applyFont="1" applyFill="1" applyBorder="1" applyAlignment="1">
      <alignment vertical="center"/>
    </xf>
    <xf numFmtId="166" fontId="40" fillId="10" borderId="2" xfId="31" applyNumberFormat="1" applyFont="1" applyFill="1" applyBorder="1" applyAlignment="1">
      <alignment vertical="center"/>
    </xf>
    <xf numFmtId="10" fontId="40" fillId="10" borderId="2" xfId="6" applyNumberFormat="1" applyFont="1" applyFill="1" applyBorder="1" applyAlignment="1">
      <alignment vertical="center"/>
    </xf>
    <xf numFmtId="0" fontId="40" fillId="18" borderId="2" xfId="32" applyFont="1" applyFill="1" applyBorder="1"/>
    <xf numFmtId="0" fontId="40" fillId="18" borderId="2" xfId="32" applyFont="1" applyFill="1" applyBorder="1" applyAlignment="1">
      <alignment horizontal="right"/>
    </xf>
    <xf numFmtId="0" fontId="40" fillId="18" borderId="2" xfId="32" applyFont="1" applyFill="1" applyBorder="1" applyAlignment="1">
      <alignment horizontal="left" wrapText="1"/>
    </xf>
    <xf numFmtId="178" fontId="39" fillId="18" borderId="2" xfId="28" applyNumberFormat="1" applyFont="1" applyFill="1" applyBorder="1" applyAlignment="1">
      <alignment vertical="center"/>
    </xf>
    <xf numFmtId="9" fontId="27" fillId="18" borderId="2" xfId="6" applyFont="1" applyFill="1" applyBorder="1" applyAlignment="1">
      <alignment vertical="center"/>
    </xf>
    <xf numFmtId="0" fontId="40" fillId="18" borderId="2" xfId="0" quotePrefix="1" applyFont="1" applyFill="1" applyBorder="1" applyAlignment="1">
      <alignment horizontal="right" vertical="center"/>
    </xf>
    <xf numFmtId="0" fontId="40" fillId="18" borderId="2" xfId="0" quotePrefix="1" applyFont="1" applyFill="1" applyBorder="1" applyAlignment="1">
      <alignment horizontal="left" vertical="center" wrapText="1"/>
    </xf>
    <xf numFmtId="0" fontId="40" fillId="23" borderId="2" xfId="0" applyFont="1" applyFill="1" applyBorder="1" applyAlignment="1">
      <alignment horizontal="center" wrapText="1"/>
    </xf>
    <xf numFmtId="0" fontId="40" fillId="10" borderId="5" xfId="0" applyFont="1" applyFill="1" applyBorder="1" applyAlignment="1">
      <alignment vertical="center"/>
    </xf>
    <xf numFmtId="0" fontId="27" fillId="0" borderId="2" xfId="0" applyFont="1" applyBorder="1" applyAlignment="1">
      <alignment vertical="center" wrapText="1"/>
    </xf>
    <xf numFmtId="0" fontId="39" fillId="0" borderId="2" xfId="0" applyFont="1" applyBorder="1" applyAlignment="1">
      <alignment horizontal="right" vertical="center"/>
    </xf>
    <xf numFmtId="0" fontId="39" fillId="0" borderId="2" xfId="0" applyFont="1" applyBorder="1" applyAlignment="1">
      <alignment horizontal="left" vertical="center" wrapText="1"/>
    </xf>
    <xf numFmtId="14" fontId="39" fillId="0" borderId="2" xfId="10" applyNumberFormat="1" applyFont="1" applyFill="1" applyBorder="1" applyAlignment="1">
      <alignment vertical="center"/>
    </xf>
    <xf numFmtId="167" fontId="39" fillId="0" borderId="2" xfId="6" applyNumberFormat="1" applyFont="1" applyFill="1" applyBorder="1" applyAlignment="1">
      <alignment vertical="center"/>
    </xf>
    <xf numFmtId="0" fontId="40" fillId="10" borderId="3" xfId="0" applyFont="1" applyFill="1" applyBorder="1" applyAlignment="1">
      <alignment horizontal="left" vertical="center" wrapText="1"/>
    </xf>
    <xf numFmtId="166" fontId="40" fillId="10" borderId="2" xfId="28" applyNumberFormat="1" applyFont="1" applyFill="1" applyBorder="1" applyAlignment="1">
      <alignment vertical="center"/>
    </xf>
    <xf numFmtId="1" fontId="40" fillId="23" borderId="2" xfId="0" applyNumberFormat="1" applyFont="1" applyFill="1" applyBorder="1" applyAlignment="1">
      <alignment horizontal="center" vertical="center"/>
    </xf>
    <xf numFmtId="175" fontId="40" fillId="23" borderId="2" xfId="31" applyFont="1" applyFill="1" applyBorder="1" applyAlignment="1" applyProtection="1">
      <alignment horizontal="center" vertical="center"/>
    </xf>
    <xf numFmtId="14" fontId="40" fillId="23" borderId="2" xfId="31" applyNumberFormat="1" applyFont="1" applyFill="1" applyBorder="1" applyAlignment="1" applyProtection="1">
      <alignment horizontal="center" vertical="center"/>
    </xf>
    <xf numFmtId="167" fontId="40" fillId="23" borderId="2" xfId="0" applyNumberFormat="1" applyFont="1" applyFill="1" applyBorder="1" applyAlignment="1">
      <alignment horizontal="center" vertical="center"/>
    </xf>
    <xf numFmtId="166" fontId="40" fillId="23" borderId="2" xfId="28" applyNumberFormat="1" applyFont="1" applyFill="1" applyBorder="1" applyAlignment="1" applyProtection="1">
      <alignment horizontal="center" vertical="center"/>
    </xf>
    <xf numFmtId="177" fontId="40" fillId="23" borderId="2" xfId="0" applyNumberFormat="1" applyFont="1" applyFill="1" applyBorder="1" applyAlignment="1">
      <alignment horizontal="center" vertical="center"/>
    </xf>
    <xf numFmtId="0" fontId="27" fillId="0" borderId="2" xfId="32" applyFont="1" applyBorder="1"/>
    <xf numFmtId="0" fontId="27" fillId="0" borderId="2" xfId="32" applyFont="1" applyBorder="1" applyAlignment="1">
      <alignment horizontal="right"/>
    </xf>
    <xf numFmtId="0" fontId="27" fillId="0" borderId="2" xfId="32" applyFont="1" applyBorder="1" applyAlignment="1">
      <alignment horizontal="left" wrapText="1"/>
    </xf>
    <xf numFmtId="166" fontId="27" fillId="0" borderId="2" xfId="10" applyNumberFormat="1" applyFont="1" applyBorder="1" applyAlignment="1"/>
    <xf numFmtId="14" fontId="27" fillId="0" borderId="2" xfId="10" applyNumberFormat="1" applyFont="1" applyBorder="1" applyAlignment="1"/>
    <xf numFmtId="166" fontId="27" fillId="0" borderId="2" xfId="10" applyNumberFormat="1" applyFont="1" applyFill="1" applyBorder="1" applyAlignment="1">
      <alignment vertical="center"/>
    </xf>
    <xf numFmtId="166" fontId="27" fillId="0" borderId="2" xfId="28" applyNumberFormat="1" applyFont="1" applyFill="1" applyBorder="1" applyAlignment="1">
      <alignment vertical="center"/>
    </xf>
    <xf numFmtId="179" fontId="27" fillId="0" borderId="2" xfId="6" applyNumberFormat="1" applyFont="1" applyFill="1" applyBorder="1" applyAlignment="1">
      <alignment vertical="center"/>
    </xf>
    <xf numFmtId="0" fontId="28" fillId="10" borderId="2" xfId="0" applyFont="1" applyFill="1" applyBorder="1" applyAlignment="1">
      <alignment horizontal="center" vertical="center"/>
    </xf>
    <xf numFmtId="14" fontId="39" fillId="0" borderId="2" xfId="0" applyNumberFormat="1" applyFont="1" applyBorder="1" applyAlignment="1">
      <alignment vertical="center"/>
    </xf>
    <xf numFmtId="0" fontId="44" fillId="0" borderId="0" xfId="0" applyFont="1"/>
    <xf numFmtId="180" fontId="39" fillId="0" borderId="2" xfId="0" applyNumberFormat="1" applyFont="1" applyBorder="1"/>
    <xf numFmtId="173" fontId="45" fillId="0" borderId="0" xfId="28" applyFont="1" applyFill="1" applyBorder="1"/>
    <xf numFmtId="0" fontId="39" fillId="0" borderId="2" xfId="32" applyFont="1" applyBorder="1" applyAlignment="1">
      <alignment vertical="center"/>
    </xf>
    <xf numFmtId="0" fontId="39" fillId="0" borderId="2" xfId="32" applyFont="1" applyBorder="1" applyAlignment="1">
      <alignment horizontal="left" vertical="center" wrapText="1"/>
    </xf>
    <xf numFmtId="166" fontId="39" fillId="0" borderId="2" xfId="10" applyNumberFormat="1" applyFont="1" applyBorder="1" applyAlignment="1">
      <alignment horizontal="right" vertical="center"/>
    </xf>
    <xf numFmtId="14" fontId="39" fillId="0" borderId="2" xfId="10" applyNumberFormat="1" applyFont="1" applyBorder="1" applyAlignment="1">
      <alignment horizontal="right" vertical="center"/>
    </xf>
    <xf numFmtId="0" fontId="27" fillId="0" borderId="2" xfId="32" applyFont="1" applyBorder="1" applyAlignment="1">
      <alignment vertical="center"/>
    </xf>
    <xf numFmtId="1" fontId="27" fillId="0" borderId="2" xfId="32" applyNumberFormat="1" applyFont="1" applyBorder="1" applyAlignment="1">
      <alignment vertical="center"/>
    </xf>
    <xf numFmtId="166" fontId="27" fillId="0" borderId="2" xfId="10" applyNumberFormat="1" applyFont="1" applyBorder="1" applyAlignment="1">
      <alignment wrapText="1"/>
    </xf>
    <xf numFmtId="9" fontId="39" fillId="0" borderId="0" xfId="0" applyNumberFormat="1" applyFont="1"/>
    <xf numFmtId="0" fontId="28" fillId="18" borderId="2" xfId="32" applyFont="1" applyFill="1" applyBorder="1"/>
    <xf numFmtId="0" fontId="28" fillId="18" borderId="2" xfId="32" applyFont="1" applyFill="1" applyBorder="1" applyAlignment="1">
      <alignment horizontal="right"/>
    </xf>
    <xf numFmtId="0" fontId="28" fillId="18" borderId="2" xfId="32" applyFont="1" applyFill="1" applyBorder="1" applyAlignment="1">
      <alignment horizontal="left" wrapText="1"/>
    </xf>
    <xf numFmtId="166" fontId="28" fillId="18" borderId="2" xfId="10" applyNumberFormat="1" applyFont="1" applyFill="1" applyBorder="1" applyAlignment="1"/>
    <xf numFmtId="14" fontId="28" fillId="18" borderId="2" xfId="10" applyNumberFormat="1" applyFont="1" applyFill="1" applyBorder="1" applyAlignment="1"/>
    <xf numFmtId="14" fontId="40" fillId="18" borderId="2" xfId="0" applyNumberFormat="1" applyFont="1" applyFill="1" applyBorder="1" applyAlignment="1">
      <alignment vertical="center"/>
    </xf>
    <xf numFmtId="9" fontId="28" fillId="18" borderId="2" xfId="6" applyFont="1" applyFill="1" applyBorder="1" applyAlignment="1">
      <alignment vertical="center"/>
    </xf>
    <xf numFmtId="166" fontId="28" fillId="18" borderId="2" xfId="10" applyNumberFormat="1" applyFont="1" applyFill="1" applyBorder="1" applyAlignment="1">
      <alignment vertical="center"/>
    </xf>
    <xf numFmtId="166" fontId="28" fillId="18" borderId="2" xfId="28" applyNumberFormat="1" applyFont="1" applyFill="1" applyBorder="1" applyAlignment="1">
      <alignment vertical="center"/>
    </xf>
    <xf numFmtId="179" fontId="28" fillId="18" borderId="2" xfId="6" applyNumberFormat="1" applyFont="1" applyFill="1" applyBorder="1" applyAlignment="1">
      <alignment vertical="center"/>
    </xf>
    <xf numFmtId="180" fontId="40" fillId="18" borderId="2" xfId="0" applyNumberFormat="1" applyFont="1" applyFill="1" applyBorder="1"/>
    <xf numFmtId="0" fontId="28" fillId="18" borderId="2" xfId="32" applyFont="1" applyFill="1" applyBorder="1" applyAlignment="1">
      <alignment vertical="center"/>
    </xf>
    <xf numFmtId="1" fontId="28" fillId="18" borderId="2" xfId="32" applyNumberFormat="1" applyFont="1" applyFill="1" applyBorder="1" applyAlignment="1">
      <alignment vertical="center"/>
    </xf>
    <xf numFmtId="0" fontId="40" fillId="18" borderId="2" xfId="32" applyFont="1" applyFill="1" applyBorder="1" applyAlignment="1">
      <alignment vertical="center"/>
    </xf>
    <xf numFmtId="0" fontId="40" fillId="18" borderId="2" xfId="32" applyFont="1" applyFill="1" applyBorder="1" applyAlignment="1">
      <alignment horizontal="left" vertical="center" wrapText="1"/>
    </xf>
    <xf numFmtId="166" fontId="40" fillId="18" borderId="2" xfId="10" applyNumberFormat="1" applyFont="1" applyFill="1" applyBorder="1" applyAlignment="1">
      <alignment horizontal="right" vertical="center"/>
    </xf>
    <xf numFmtId="14" fontId="40" fillId="18" borderId="2" xfId="10" applyNumberFormat="1" applyFont="1" applyFill="1" applyBorder="1" applyAlignment="1">
      <alignment horizontal="right" vertical="center"/>
    </xf>
    <xf numFmtId="0" fontId="28" fillId="18" borderId="5" xfId="32" applyFont="1" applyFill="1" applyBorder="1"/>
    <xf numFmtId="0" fontId="28" fillId="18" borderId="3" xfId="32" applyFont="1" applyFill="1" applyBorder="1"/>
    <xf numFmtId="0" fontId="40" fillId="18" borderId="3" xfId="0" applyFont="1" applyFill="1" applyBorder="1"/>
    <xf numFmtId="0" fontId="40" fillId="18" borderId="3" xfId="0" applyFont="1" applyFill="1" applyBorder="1" applyAlignment="1">
      <alignment vertical="center"/>
    </xf>
    <xf numFmtId="0" fontId="28" fillId="18" borderId="3" xfId="32" applyFont="1" applyFill="1" applyBorder="1" applyAlignment="1">
      <alignment horizontal="right"/>
    </xf>
    <xf numFmtId="0" fontId="28" fillId="18" borderId="4" xfId="32" applyFont="1" applyFill="1" applyBorder="1" applyAlignment="1">
      <alignment horizontal="left" wrapText="1"/>
    </xf>
    <xf numFmtId="166" fontId="28" fillId="18" borderId="2" xfId="10" applyNumberFormat="1" applyFont="1" applyFill="1" applyBorder="1" applyAlignment="1">
      <alignment wrapText="1"/>
    </xf>
    <xf numFmtId="166" fontId="39" fillId="0" borderId="0" xfId="10" applyNumberFormat="1" applyFont="1"/>
    <xf numFmtId="169" fontId="39" fillId="0" borderId="0" xfId="7" applyNumberFormat="1" applyFont="1"/>
    <xf numFmtId="166" fontId="48" fillId="8" borderId="0" xfId="0" applyNumberFormat="1" applyFont="1" applyFill="1"/>
    <xf numFmtId="0" fontId="25" fillId="8" borderId="0" xfId="0" applyFont="1" applyFill="1"/>
    <xf numFmtId="167" fontId="48" fillId="8" borderId="0" xfId="6" applyNumberFormat="1" applyFont="1" applyFill="1"/>
    <xf numFmtId="166" fontId="48" fillId="8" borderId="0" xfId="30" applyNumberFormat="1" applyFont="1" applyFill="1"/>
    <xf numFmtId="0" fontId="50" fillId="13" borderId="1" xfId="0" applyFont="1" applyFill="1" applyBorder="1"/>
    <xf numFmtId="0" fontId="50" fillId="8" borderId="0" xfId="0" applyFont="1" applyFill="1"/>
    <xf numFmtId="165" fontId="25" fillId="8" borderId="0" xfId="30" applyNumberFormat="1" applyFont="1" applyFill="1" applyAlignment="1">
      <alignment wrapText="1"/>
    </xf>
    <xf numFmtId="165" fontId="25" fillId="14" borderId="1" xfId="30" applyNumberFormat="1" applyFont="1" applyFill="1" applyBorder="1" applyAlignment="1">
      <alignment wrapText="1"/>
    </xf>
    <xf numFmtId="165" fontId="50" fillId="13" borderId="1" xfId="0" applyNumberFormat="1" applyFont="1" applyFill="1" applyBorder="1"/>
    <xf numFmtId="166" fontId="25" fillId="8" borderId="0" xfId="30" applyNumberFormat="1" applyFont="1" applyFill="1" applyBorder="1"/>
    <xf numFmtId="0" fontId="25" fillId="0" borderId="0" xfId="0" applyFont="1"/>
    <xf numFmtId="166" fontId="11" fillId="8" borderId="0" xfId="30" applyNumberFormat="1" applyFont="1" applyFill="1"/>
    <xf numFmtId="166" fontId="12" fillId="8" borderId="0" xfId="30" applyNumberFormat="1" applyFont="1" applyFill="1" applyBorder="1"/>
    <xf numFmtId="166" fontId="48" fillId="8" borderId="0" xfId="30" applyNumberFormat="1" applyFont="1" applyFill="1" applyBorder="1"/>
    <xf numFmtId="0" fontId="56" fillId="8" borderId="0" xfId="0" applyFont="1" applyFill="1"/>
    <xf numFmtId="165" fontId="54" fillId="17" borderId="2" xfId="4" applyNumberFormat="1" applyFont="1" applyFill="1" applyBorder="1" applyAlignment="1">
      <alignment wrapText="1"/>
    </xf>
    <xf numFmtId="165" fontId="48" fillId="10" borderId="2" xfId="0" applyNumberFormat="1" applyFont="1" applyFill="1" applyBorder="1" applyAlignment="1">
      <alignment horizontal="center"/>
    </xf>
    <xf numFmtId="0" fontId="57" fillId="8" borderId="0" xfId="0" applyFont="1" applyFill="1" applyAlignment="1">
      <alignment horizontal="center" wrapText="1"/>
    </xf>
    <xf numFmtId="0" fontId="48" fillId="0" borderId="0" xfId="0" applyFont="1"/>
    <xf numFmtId="165" fontId="50" fillId="10" borderId="2" xfId="0" applyNumberFormat="1" applyFont="1" applyFill="1" applyBorder="1" applyAlignment="1">
      <alignment horizontal="center"/>
    </xf>
    <xf numFmtId="0" fontId="13" fillId="8" borderId="0" xfId="0" applyFont="1" applyFill="1" applyAlignment="1">
      <alignment horizontal="center" wrapText="1"/>
    </xf>
    <xf numFmtId="0" fontId="50" fillId="0" borderId="0" xfId="0" applyFont="1"/>
    <xf numFmtId="3" fontId="5" fillId="6" borderId="0" xfId="30" applyNumberFormat="1" applyFont="1" applyFill="1"/>
    <xf numFmtId="3" fontId="5" fillId="3" borderId="0" xfId="30" applyNumberFormat="1" applyFont="1" applyFill="1"/>
    <xf numFmtId="3" fontId="5" fillId="8" borderId="0" xfId="30" applyNumberFormat="1" applyFont="1" applyFill="1"/>
    <xf numFmtId="176" fontId="49" fillId="6" borderId="0" xfId="30" applyFont="1" applyFill="1"/>
    <xf numFmtId="176" fontId="49" fillId="3" borderId="0" xfId="30" applyFont="1" applyFill="1" applyAlignment="1">
      <alignment horizontal="center"/>
    </xf>
    <xf numFmtId="176" fontId="49" fillId="8" borderId="0" xfId="30" applyFont="1" applyFill="1"/>
    <xf numFmtId="176" fontId="47" fillId="8" borderId="0" xfId="30" applyFont="1" applyFill="1" applyAlignment="1">
      <alignment horizontal="center"/>
    </xf>
    <xf numFmtId="176" fontId="48" fillId="8" borderId="0" xfId="30" applyFont="1" applyFill="1"/>
    <xf numFmtId="176" fontId="47" fillId="8" borderId="0" xfId="30" applyFont="1" applyFill="1"/>
    <xf numFmtId="165" fontId="46" fillId="8" borderId="0" xfId="30" applyNumberFormat="1" applyFont="1" applyFill="1"/>
    <xf numFmtId="165" fontId="25" fillId="11" borderId="1" xfId="30" applyNumberFormat="1" applyFont="1" applyFill="1" applyBorder="1"/>
    <xf numFmtId="165" fontId="25" fillId="8" borderId="0" xfId="30" applyNumberFormat="1" applyFont="1" applyFill="1"/>
    <xf numFmtId="165" fontId="47" fillId="8" borderId="0" xfId="30" applyNumberFormat="1" applyFont="1" applyFill="1"/>
    <xf numFmtId="165" fontId="48" fillId="8" borderId="0" xfId="30" applyNumberFormat="1" applyFont="1" applyFill="1"/>
    <xf numFmtId="165" fontId="50" fillId="13" borderId="1" xfId="30" applyNumberFormat="1" applyFont="1" applyFill="1" applyBorder="1"/>
    <xf numFmtId="165" fontId="50" fillId="8" borderId="0" xfId="30" applyNumberFormat="1" applyFont="1" applyFill="1"/>
    <xf numFmtId="165" fontId="47" fillId="8" borderId="0" xfId="30" applyNumberFormat="1" applyFont="1" applyFill="1" applyAlignment="1">
      <alignment horizontal="center"/>
    </xf>
    <xf numFmtId="165" fontId="51" fillId="8" borderId="0" xfId="30" applyNumberFormat="1" applyFont="1" applyFill="1"/>
    <xf numFmtId="165" fontId="58" fillId="8" borderId="0" xfId="30" applyNumberFormat="1" applyFont="1" applyFill="1"/>
    <xf numFmtId="9" fontId="53" fillId="8" borderId="0" xfId="6" applyFont="1" applyFill="1"/>
    <xf numFmtId="165" fontId="16" fillId="8" borderId="0" xfId="30" applyNumberFormat="1" applyFont="1" applyFill="1"/>
    <xf numFmtId="165" fontId="52" fillId="8" borderId="0" xfId="30" applyNumberFormat="1" applyFont="1" applyFill="1"/>
    <xf numFmtId="166" fontId="59" fillId="8" borderId="0" xfId="30" applyNumberFormat="1" applyFont="1" applyFill="1" applyBorder="1"/>
    <xf numFmtId="165" fontId="48" fillId="10" borderId="5" xfId="0" applyNumberFormat="1" applyFont="1" applyFill="1" applyBorder="1" applyAlignment="1">
      <alignment horizontal="center"/>
    </xf>
    <xf numFmtId="165" fontId="50" fillId="10" borderId="5" xfId="0" applyNumberFormat="1" applyFont="1" applyFill="1" applyBorder="1" applyAlignment="1">
      <alignment horizontal="center"/>
    </xf>
    <xf numFmtId="165" fontId="48" fillId="8" borderId="0" xfId="0" applyNumberFormat="1" applyFont="1" applyFill="1" applyAlignment="1">
      <alignment horizontal="center"/>
    </xf>
    <xf numFmtId="165" fontId="50" fillId="8" borderId="0" xfId="0" applyNumberFormat="1" applyFont="1" applyFill="1" applyAlignment="1">
      <alignment horizontal="center"/>
    </xf>
    <xf numFmtId="0" fontId="25" fillId="8" borderId="0" xfId="0" applyFont="1" applyFill="1" applyAlignment="1">
      <alignment horizontal="center" vertical="center" wrapText="1"/>
    </xf>
    <xf numFmtId="166" fontId="25" fillId="8" borderId="0" xfId="30" applyNumberFormat="1" applyFont="1" applyFill="1" applyBorder="1" applyAlignment="1">
      <alignment horizontal="center" vertical="center" wrapText="1"/>
    </xf>
    <xf numFmtId="166" fontId="25" fillId="8" borderId="0" xfId="0" applyNumberFormat="1" applyFont="1" applyFill="1" applyAlignment="1">
      <alignment horizontal="center" vertical="center" wrapText="1"/>
    </xf>
    <xf numFmtId="166" fontId="12" fillId="8" borderId="0" xfId="30" applyNumberFormat="1" applyFont="1" applyFill="1"/>
    <xf numFmtId="9" fontId="12" fillId="8" borderId="0" xfId="6" applyFont="1" applyFill="1"/>
    <xf numFmtId="165" fontId="54" fillId="14" borderId="0" xfId="4" applyNumberFormat="1" applyFont="1" applyFill="1" applyAlignment="1">
      <alignment wrapText="1"/>
    </xf>
    <xf numFmtId="166" fontId="25" fillId="14" borderId="0" xfId="30" applyNumberFormat="1" applyFont="1" applyFill="1" applyBorder="1" applyAlignment="1">
      <alignment horizontal="center"/>
    </xf>
    <xf numFmtId="166" fontId="55" fillId="7" borderId="0" xfId="30" applyNumberFormat="1" applyFont="1" applyFill="1" applyBorder="1"/>
    <xf numFmtId="166" fontId="48" fillId="7" borderId="0" xfId="30" applyNumberFormat="1" applyFont="1" applyFill="1" applyBorder="1"/>
    <xf numFmtId="166" fontId="55" fillId="12" borderId="0" xfId="30" applyNumberFormat="1" applyFont="1" applyFill="1" applyBorder="1"/>
    <xf numFmtId="166" fontId="48" fillId="12" borderId="0" xfId="30" applyNumberFormat="1" applyFont="1" applyFill="1" applyBorder="1"/>
    <xf numFmtId="166" fontId="55" fillId="14" borderId="0" xfId="30" applyNumberFormat="1" applyFont="1" applyFill="1" applyBorder="1"/>
    <xf numFmtId="166" fontId="48" fillId="14" borderId="0" xfId="30" applyNumberFormat="1" applyFont="1" applyFill="1" applyBorder="1"/>
    <xf numFmtId="166" fontId="55" fillId="13" borderId="0" xfId="30" applyNumberFormat="1" applyFont="1" applyFill="1" applyBorder="1"/>
    <xf numFmtId="166" fontId="48" fillId="13" borderId="0" xfId="30" applyNumberFormat="1" applyFont="1" applyFill="1" applyBorder="1"/>
    <xf numFmtId="166" fontId="60" fillId="4" borderId="0" xfId="30" applyNumberFormat="1" applyFont="1" applyFill="1" applyBorder="1"/>
    <xf numFmtId="166" fontId="48" fillId="4" borderId="0" xfId="30" applyNumberFormat="1" applyFont="1" applyFill="1" applyBorder="1"/>
    <xf numFmtId="166" fontId="55" fillId="15" borderId="0" xfId="30" applyNumberFormat="1" applyFont="1" applyFill="1" applyBorder="1"/>
    <xf numFmtId="166" fontId="48" fillId="15" borderId="0" xfId="30" applyNumberFormat="1" applyFont="1" applyFill="1" applyBorder="1"/>
    <xf numFmtId="0" fontId="15" fillId="8" borderId="0" xfId="0" applyFont="1" applyFill="1" applyAlignment="1">
      <alignment horizontal="center" vertical="center" wrapText="1"/>
    </xf>
    <xf numFmtId="166" fontId="48" fillId="9" borderId="0" xfId="30" applyNumberFormat="1" applyFont="1" applyFill="1" applyBorder="1"/>
    <xf numFmtId="165" fontId="48" fillId="18" borderId="0" xfId="30" applyNumberFormat="1" applyFont="1" applyFill="1"/>
    <xf numFmtId="183" fontId="54" fillId="17" borderId="2" xfId="4" applyNumberFormat="1" applyFont="1" applyFill="1" applyBorder="1" applyAlignment="1">
      <alignment wrapText="1"/>
    </xf>
    <xf numFmtId="183" fontId="48" fillId="17" borderId="2" xfId="0" applyNumberFormat="1" applyFont="1" applyFill="1" applyBorder="1" applyAlignment="1">
      <alignment horizontal="center"/>
    </xf>
    <xf numFmtId="183" fontId="48" fillId="17" borderId="5" xfId="0" applyNumberFormat="1" applyFont="1" applyFill="1" applyBorder="1" applyAlignment="1">
      <alignment horizontal="center"/>
    </xf>
    <xf numFmtId="183" fontId="48" fillId="8" borderId="0" xfId="0" applyNumberFormat="1" applyFont="1" applyFill="1" applyAlignment="1">
      <alignment horizontal="center"/>
    </xf>
    <xf numFmtId="183" fontId="49" fillId="8" borderId="0" xfId="0" applyNumberFormat="1" applyFont="1" applyFill="1" applyAlignment="1">
      <alignment horizontal="center" wrapText="1"/>
    </xf>
    <xf numFmtId="183" fontId="48" fillId="8" borderId="0" xfId="0" applyNumberFormat="1" applyFont="1" applyFill="1"/>
    <xf numFmtId="183" fontId="48" fillId="0" borderId="0" xfId="0" applyNumberFormat="1" applyFont="1"/>
    <xf numFmtId="166" fontId="60" fillId="2" borderId="0" xfId="30" applyNumberFormat="1" applyFont="1" applyFill="1" applyBorder="1"/>
    <xf numFmtId="166" fontId="48" fillId="2" borderId="0" xfId="30" applyNumberFormat="1" applyFont="1" applyFill="1" applyBorder="1"/>
    <xf numFmtId="44" fontId="60" fillId="2" borderId="0" xfId="10" applyFont="1" applyFill="1" applyBorder="1"/>
    <xf numFmtId="44" fontId="48" fillId="2" borderId="0" xfId="10" applyFont="1" applyFill="1" applyBorder="1"/>
    <xf numFmtId="0" fontId="31" fillId="8" borderId="0" xfId="0" applyFont="1" applyFill="1" applyAlignment="1">
      <alignment horizontal="left" vertical="center" wrapText="1"/>
    </xf>
    <xf numFmtId="0" fontId="39" fillId="13" borderId="0" xfId="0" applyFont="1" applyFill="1" applyAlignment="1">
      <alignment horizontal="left" vertical="center" wrapText="1"/>
    </xf>
    <xf numFmtId="0" fontId="33" fillId="9" borderId="0" xfId="0" applyFont="1" applyFill="1" applyAlignment="1">
      <alignment horizontal="left" vertical="center" wrapText="1"/>
    </xf>
    <xf numFmtId="0" fontId="42" fillId="22" borderId="2" xfId="0" applyFont="1" applyFill="1" applyBorder="1" applyAlignment="1">
      <alignment horizontal="center" vertical="center" wrapText="1"/>
    </xf>
    <xf numFmtId="0" fontId="42" fillId="22" borderId="2" xfId="0" applyFont="1" applyFill="1" applyBorder="1" applyAlignment="1">
      <alignment horizontal="center" vertical="center"/>
    </xf>
    <xf numFmtId="0" fontId="43" fillId="23" borderId="5" xfId="0" applyFont="1" applyFill="1" applyBorder="1" applyAlignment="1">
      <alignment horizontal="center" vertical="center"/>
    </xf>
    <xf numFmtId="0" fontId="43" fillId="23" borderId="3" xfId="0" applyFont="1" applyFill="1" applyBorder="1" applyAlignment="1">
      <alignment horizontal="center" vertical="center"/>
    </xf>
    <xf numFmtId="0" fontId="43" fillId="23" borderId="4" xfId="0" applyFont="1" applyFill="1" applyBorder="1" applyAlignment="1">
      <alignment horizontal="center" vertical="center"/>
    </xf>
    <xf numFmtId="0" fontId="40" fillId="23" borderId="5" xfId="0" applyFont="1" applyFill="1" applyBorder="1" applyAlignment="1">
      <alignment horizontal="center" vertical="center"/>
    </xf>
    <xf numFmtId="0" fontId="40" fillId="23" borderId="3" xfId="0" applyFont="1" applyFill="1" applyBorder="1" applyAlignment="1">
      <alignment horizontal="center" vertical="center"/>
    </xf>
    <xf numFmtId="0" fontId="40" fillId="23" borderId="4" xfId="0" applyFont="1" applyFill="1" applyBorder="1" applyAlignment="1">
      <alignment horizontal="center" vertical="center"/>
    </xf>
    <xf numFmtId="0" fontId="40" fillId="10" borderId="2" xfId="0" applyFont="1" applyFill="1" applyBorder="1" applyAlignment="1">
      <alignment horizontal="center" vertical="center"/>
    </xf>
    <xf numFmtId="0" fontId="40" fillId="10" borderId="5" xfId="0" applyFont="1" applyFill="1" applyBorder="1" applyAlignment="1">
      <alignment horizontal="center" vertical="center"/>
    </xf>
    <xf numFmtId="0" fontId="40" fillId="10" borderId="3" xfId="0" applyFont="1" applyFill="1" applyBorder="1" applyAlignment="1">
      <alignment horizontal="center" vertical="center"/>
    </xf>
    <xf numFmtId="0" fontId="40" fillId="10" borderId="4" xfId="0" applyFont="1" applyFill="1" applyBorder="1" applyAlignment="1">
      <alignment horizontal="center" vertical="center"/>
    </xf>
    <xf numFmtId="0" fontId="40" fillId="23" borderId="5" xfId="0" applyFont="1" applyFill="1" applyBorder="1" applyAlignment="1">
      <alignment horizontal="center"/>
    </xf>
    <xf numFmtId="0" fontId="40" fillId="23" borderId="3" xfId="0" applyFont="1" applyFill="1" applyBorder="1" applyAlignment="1">
      <alignment horizontal="center"/>
    </xf>
    <xf numFmtId="0" fontId="40" fillId="23" borderId="4" xfId="0" applyFont="1" applyFill="1" applyBorder="1" applyAlignment="1">
      <alignment horizontal="center"/>
    </xf>
  </cellXfs>
  <cellStyles count="34">
    <cellStyle name="Millares" xfId="7" builtinId="3"/>
    <cellStyle name="Millares [0] 2" xfId="1" xr:uid="{00000000-0005-0000-0000-000002000000}"/>
    <cellStyle name="Millares [0] 3" xfId="11" xr:uid="{B9CC0F33-F2A1-4CCC-9884-EB0A6A34DBC3}"/>
    <cellStyle name="Millares [0] 4" xfId="15" xr:uid="{1647CBC1-59F7-41F8-BBC0-47403DD5AE82}"/>
    <cellStyle name="Millares [0] 5" xfId="31" xr:uid="{F24BF823-850F-44AA-9B0F-45570ECDC684}"/>
    <cellStyle name="Millares 2" xfId="3" xr:uid="{00000000-0005-0000-0000-000003000000}"/>
    <cellStyle name="Millares 2 2" xfId="21" xr:uid="{C3536703-1380-41A8-ADB1-586B79B4A251}"/>
    <cellStyle name="Millares 3" xfId="12" xr:uid="{962D5CC9-0FF7-4598-9121-A500E2080A8E}"/>
    <cellStyle name="Millares 4" xfId="18" xr:uid="{82C76982-9F03-427E-85F5-6B900A0A7BB9}"/>
    <cellStyle name="Millares 5" xfId="23" xr:uid="{F4ACCA4C-4DCB-4F3D-A1F8-5E994946E881}"/>
    <cellStyle name="Millares 6" xfId="28" xr:uid="{CA860461-C757-4007-A007-F72982EB4EC7}"/>
    <cellStyle name="Moneda" xfId="10" builtinId="4"/>
    <cellStyle name="Moneda [0] 2" xfId="2" xr:uid="{00000000-0005-0000-0000-000005000000}"/>
    <cellStyle name="Moneda [0] 3" xfId="9" xr:uid="{00000000-0005-0000-0000-000006000000}"/>
    <cellStyle name="Moneda [0] 4" xfId="14" xr:uid="{5A73BFB5-1090-45B1-895B-16569EACE6B5}"/>
    <cellStyle name="Moneda [0] 5" xfId="26" xr:uid="{9A61F3FC-11A4-47F8-95A1-619A150CA43B}"/>
    <cellStyle name="Moneda 10" xfId="27" xr:uid="{B6616EC1-6EAB-42B5-A2EC-20BB8B98C049}"/>
    <cellStyle name="Moneda 2" xfId="5" xr:uid="{00000000-0005-0000-0000-000007000000}"/>
    <cellStyle name="Moneda 2 2" xfId="20" xr:uid="{2E1E0E5B-14E2-4376-8E56-06D06EABB77C}"/>
    <cellStyle name="Moneda 3" xfId="17" xr:uid="{BB51EA99-5E48-40F8-820A-222AEB0B5662}"/>
    <cellStyle name="Moneda 4" xfId="25" xr:uid="{95F9D72F-2591-4C8D-B412-BB710EDD5AC4}"/>
    <cellStyle name="Moneda 5" xfId="30" xr:uid="{82B00435-4F32-4EAE-BF81-1D62651D4437}"/>
    <cellStyle name="Normal" xfId="0" builtinId="0"/>
    <cellStyle name="Normal 10" xfId="19" xr:uid="{C3A41A92-0902-40E2-A3EB-D12D95D3AE69}"/>
    <cellStyle name="Normal 2" xfId="4" xr:uid="{00000000-0005-0000-0000-000009000000}"/>
    <cellStyle name="Normal 3" xfId="8" xr:uid="{00000000-0005-0000-0000-00000A000000}"/>
    <cellStyle name="Normal 3 2" xfId="32" xr:uid="{3C84F8A8-E652-4C03-86B7-2B9772CD93E3}"/>
    <cellStyle name="Normal 4" xfId="13" xr:uid="{2ABB252B-6CFD-43A0-9E8B-608DEE4C1067}"/>
    <cellStyle name="Normal 5" xfId="22" xr:uid="{4F87C38F-75BF-4B28-BA2F-835C5627F4F6}"/>
    <cellStyle name="Normal 90" xfId="33" xr:uid="{F4381D3B-D999-4D50-9F1A-45B17E47417C}"/>
    <cellStyle name="Porcentaje" xfId="6" builtinId="5"/>
    <cellStyle name="Porcentaje 2" xfId="16" xr:uid="{6D9F2F69-3C9B-4CA5-B1B9-E52DDCE78D45}"/>
    <cellStyle name="Porcentaje 3" xfId="24" xr:uid="{D004102E-1CC3-42C9-99BC-D85EE43B44BC}"/>
    <cellStyle name="Porcentaje 4" xfId="29" xr:uid="{2F41DFD7-9400-456E-94A3-61C910E19B0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63500</xdr:colOff>
      <xdr:row>1</xdr:row>
      <xdr:rowOff>150586</xdr:rowOff>
    </xdr:from>
    <xdr:to>
      <xdr:col>12</xdr:col>
      <xdr:colOff>584200</xdr:colOff>
      <xdr:row>16</xdr:row>
      <xdr:rowOff>55222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65EC57-E090-4700-ADB3-460155412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71971" y="586015"/>
          <a:ext cx="4847772" cy="25825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s%20Documentos\1.%20IFRS%20Clientes\1.%20Aguas%20de%20Manizales\10.EEFF\2.JUNIO%202011\M1%20Arrendamientos%20JUNIO%202011%20para%20revi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USAGER\Mis%20documentos\Clientes%202010\PLANILLAS\H1%20Propiedades%20planta%20y%20equipo%20Aguas%20de%20Maniz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:\INFORME%20DE%20BANCOS\HISTORICO%20INFORME%20DE%20BANCOS%202016\INFORME%20DIARIO%20DE%20BANCOS%20NOVIEMBRE%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erca\Desktop\ICELL%20S.A\Formularios%20%20PE%202020-202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:\INFORME%20DE%20BANCOS\HISTORICO%20INFORME%20DE%20BANCOS%202016\INFORME%20DIARIO%20DE%20BANCOS%20DICIEMBRE%2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@roliN@\Configuraci&#243;n%20local\Archivos%20temporales%20de%20Internet\Content.IE5\G2551VH4\Prestamos%20empleado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RNOLD\Coordinacion%20de%20contabilidad\LEASING\Contratos%20arrendamiento%20financiero%20Vencedor2018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Y N CONTRATO"/>
      <sheetName val="PPYE "/>
      <sheetName val="Leaseback"/>
      <sheetName val="AJUSTE"/>
      <sheetName val="DTF"/>
      <sheetName val="Dep local"/>
      <sheetName val="Clasificación "/>
      <sheetName val="Lista"/>
      <sheetName val="DTF JUNIO"/>
      <sheetName val="73412"/>
      <sheetName val="VPN 73412"/>
      <sheetName val="51270"/>
      <sheetName val="51268"/>
      <sheetName val="85963"/>
      <sheetName val="86411"/>
      <sheetName val="80118"/>
      <sheetName val="83191"/>
      <sheetName val="57788"/>
      <sheetName val="67407"/>
      <sheetName val="64906"/>
      <sheetName val="62731"/>
      <sheetName val="58290"/>
      <sheetName val="69282"/>
      <sheetName val="57789"/>
      <sheetName val="13020"/>
      <sheetName val="6806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ificación"/>
      <sheetName val="Clasificación Contable"/>
      <sheetName val="Ganancias retenidas"/>
      <sheetName val="Ajustes GR"/>
      <sheetName val="Costo"/>
      <sheetName val="Ajustes Cto"/>
      <sheetName val="Valor razonable"/>
      <sheetName val="Ajustes VR"/>
      <sheetName val=" Reducción de saldos"/>
      <sheetName val="Dob cuota vlor que decrece"/>
      <sheetName val="Ajustes"/>
      <sheetName val="List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Terrenos</v>
          </cell>
          <cell r="G2" t="str">
            <v>Valor de mercado</v>
          </cell>
          <cell r="I2" t="str">
            <v>Línea Recta</v>
          </cell>
          <cell r="K2" t="str">
            <v>Unidades</v>
          </cell>
        </row>
        <row r="3">
          <cell r="A3" t="str">
            <v>Bienes muebles en bodega</v>
          </cell>
          <cell r="G3" t="str">
            <v>Costo de reposición neto depreciado</v>
          </cell>
          <cell r="I3" t="str">
            <v>Unidades producidas</v>
          </cell>
          <cell r="K3" t="str">
            <v xml:space="preserve">Tiempo </v>
          </cell>
        </row>
        <row r="4">
          <cell r="A4" t="str">
            <v>Redes, líneas y cables</v>
          </cell>
          <cell r="I4" t="str">
            <v>Suma de Dígitos</v>
          </cell>
          <cell r="K4" t="str">
            <v>Kilómetros</v>
          </cell>
        </row>
        <row r="5">
          <cell r="A5" t="str">
            <v>Edificaciones</v>
          </cell>
          <cell r="I5" t="str">
            <v>Doble cuota sobre el valor que decrece</v>
          </cell>
          <cell r="K5" t="str">
            <v>Kilovatios</v>
          </cell>
        </row>
        <row r="6">
          <cell r="A6" t="str">
            <v>Herramientas</v>
          </cell>
          <cell r="I6" t="str">
            <v>Reducción de saldos</v>
          </cell>
          <cell r="K6" t="str">
            <v>Toneladas</v>
          </cell>
        </row>
        <row r="7">
          <cell r="A7" t="str">
            <v>Equipos de transporte, tracción y elevación</v>
          </cell>
          <cell r="E7" t="str">
            <v xml:space="preserve">En uso </v>
          </cell>
          <cell r="K7" t="str">
            <v>Metros Cúbicos</v>
          </cell>
        </row>
        <row r="8">
          <cell r="A8" t="str">
            <v>Equipos de comunicación</v>
          </cell>
          <cell r="E8" t="str">
            <v>En desuso</v>
          </cell>
          <cell r="K8" t="str">
            <v>MBTU</v>
          </cell>
        </row>
        <row r="9">
          <cell r="A9" t="str">
            <v>Muebles, enseres y equipos de oficina</v>
          </cell>
        </row>
        <row r="10">
          <cell r="A10" t="str">
            <v>Equipo Médico y Cientifico</v>
          </cell>
        </row>
        <row r="11">
          <cell r="A11" t="str">
            <v>Maquinaria y equipo</v>
          </cell>
        </row>
        <row r="12">
          <cell r="A12" t="str">
            <v>Propiedades, planta y equipo en mantenimiento</v>
          </cell>
        </row>
        <row r="13">
          <cell r="A13" t="str">
            <v>Plantas, ductos y túneles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caja "/>
      <sheetName val="FLUJO OPERACIONES"/>
      <sheetName val="TABLA RESUMEN"/>
      <sheetName val="BASE"/>
      <sheetName val="INFORME"/>
      <sheetName val="Movimiento Historico Mensual"/>
      <sheetName val="OBLI FCRA sep"/>
      <sheetName val="chq Colpatria"/>
      <sheetName val="Colpatria"/>
      <sheetName val="Chq Davivienda"/>
      <sheetName val="Davivienda"/>
      <sheetName val="Chq Bogota"/>
      <sheetName val="Bbogota083-07209-0"/>
      <sheetName val="MEDELLIN AV BOLIVARIANA"/>
      <sheetName val="PAGOS CREDITO ROTATIVO BCO BTA"/>
      <sheetName val="Chq Bancolomb"/>
      <sheetName val="Bancolomb030-342751-49"/>
      <sheetName val="Chq Agrario"/>
      <sheetName val="Agrario300700003308"/>
      <sheetName val="CHEQUES CITIBANK"/>
      <sheetName val="CITIBANK"/>
      <sheetName val="Hoja1"/>
    </sheetNames>
    <sheetDataSet>
      <sheetData sheetId="0"/>
      <sheetData sheetId="1"/>
      <sheetData sheetId="2">
        <row r="4">
          <cell r="A4" t="str">
            <v>Concepto</v>
          </cell>
          <cell r="B4" t="str">
            <v>Semana 1</v>
          </cell>
          <cell r="C4" t="str">
            <v>Semana 2</v>
          </cell>
        </row>
        <row r="5">
          <cell r="A5" t="str">
            <v>arrendamientos</v>
          </cell>
          <cell r="C5">
            <v>-6988962</v>
          </cell>
        </row>
        <row r="6">
          <cell r="A6" t="str">
            <v>cajas menores</v>
          </cell>
        </row>
        <row r="7">
          <cell r="A7" t="str">
            <v>Cartera kit</v>
          </cell>
          <cell r="B7">
            <v>-44432340</v>
          </cell>
          <cell r="C7">
            <v>-26422298</v>
          </cell>
        </row>
        <row r="8">
          <cell r="A8" t="str">
            <v>cerficados camara de comercio</v>
          </cell>
          <cell r="B8">
            <v>-33600</v>
          </cell>
          <cell r="C8">
            <v>-24000</v>
          </cell>
        </row>
        <row r="9">
          <cell r="A9" t="str">
            <v>comisiones movil</v>
          </cell>
          <cell r="B9">
            <v>-34934071</v>
          </cell>
          <cell r="C9">
            <v>-41671938</v>
          </cell>
        </row>
        <row r="10">
          <cell r="A10" t="str">
            <v>gastos bancarios</v>
          </cell>
          <cell r="B10">
            <v>-6978483.4500000002</v>
          </cell>
          <cell r="C10">
            <v>-5756971.21</v>
          </cell>
        </row>
        <row r="11">
          <cell r="A11" t="str">
            <v>ica</v>
          </cell>
        </row>
        <row r="12">
          <cell r="A12" t="str">
            <v>ingresos unidades de negocio</v>
          </cell>
          <cell r="B12">
            <v>141171218</v>
          </cell>
          <cell r="C12">
            <v>219023061</v>
          </cell>
        </row>
        <row r="13">
          <cell r="A13" t="str">
            <v>Liquidaciones</v>
          </cell>
          <cell r="B13">
            <v>-4986691</v>
          </cell>
          <cell r="C13">
            <v>-16370375</v>
          </cell>
        </row>
        <row r="14">
          <cell r="A14" t="str">
            <v>Nomina</v>
          </cell>
          <cell r="B14">
            <v>-9015720</v>
          </cell>
        </row>
        <row r="15">
          <cell r="A15" t="str">
            <v>otros(gmf)</v>
          </cell>
          <cell r="B15">
            <v>-1318031.9100000001</v>
          </cell>
          <cell r="C15">
            <v>-1041661</v>
          </cell>
        </row>
        <row r="16">
          <cell r="A16" t="str">
            <v>Pago Creditos</v>
          </cell>
          <cell r="B16">
            <v>-14352298</v>
          </cell>
          <cell r="C16">
            <v>-86398441</v>
          </cell>
        </row>
        <row r="17">
          <cell r="A17" t="str">
            <v>Pagos socios</v>
          </cell>
          <cell r="C17">
            <v>-3302000</v>
          </cell>
        </row>
        <row r="18">
          <cell r="A18" t="str">
            <v>proveedores</v>
          </cell>
          <cell r="B18">
            <v>-10627804</v>
          </cell>
          <cell r="C18">
            <v>-68320658</v>
          </cell>
        </row>
        <row r="19">
          <cell r="A19" t="str">
            <v>Recarga</v>
          </cell>
          <cell r="B19">
            <v>-98833975</v>
          </cell>
          <cell r="C19">
            <v>-20240000</v>
          </cell>
        </row>
        <row r="20">
          <cell r="A20" t="str">
            <v>Seguridad social</v>
          </cell>
          <cell r="B20">
            <v>-103898971</v>
          </cell>
        </row>
        <row r="21">
          <cell r="A21" t="str">
            <v>seguros</v>
          </cell>
          <cell r="C21">
            <v>-8156904</v>
          </cell>
        </row>
        <row r="22">
          <cell r="A22" t="str">
            <v>servicios de mantenimiento</v>
          </cell>
          <cell r="C22">
            <v>-600000</v>
          </cell>
        </row>
        <row r="23">
          <cell r="A23" t="str">
            <v>servicios publicos</v>
          </cell>
          <cell r="B23">
            <v>-2779390</v>
          </cell>
          <cell r="C23">
            <v>-817623</v>
          </cell>
        </row>
        <row r="24">
          <cell r="A24" t="str">
            <v>(en blanco)</v>
          </cell>
        </row>
        <row r="25">
          <cell r="A25" t="str">
            <v>Total general</v>
          </cell>
          <cell r="B25">
            <v>-191020157.36000001</v>
          </cell>
          <cell r="C25">
            <v>-67088770.209999979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Mapa Conceptual"/>
      <sheetName val="FORMATO 1 CLUB"/>
      <sheetName val="FORMATO 1"/>
      <sheetName val="FORMATO 2"/>
      <sheetName val="FOMATO 3"/>
      <sheetName val="FORMATO 4"/>
      <sheetName val="PRESENTACION"/>
      <sheetName val="INDICE"/>
      <sheetName val="OBJETO"/>
      <sheetName val="MISION"/>
      <sheetName val="VISION"/>
      <sheetName val="POSTULADO ETICO VALORES"/>
      <sheetName val="POSTULADO ETICO VALORES (2)"/>
      <sheetName val="VALORES"/>
      <sheetName val="FORMATO 1."/>
      <sheetName val="FORMATO 2."/>
      <sheetName val="FORMATO 3."/>
      <sheetName val="FORMATO 8"/>
      <sheetName val="FORMATO 4."/>
      <sheetName val="FORMATO 10"/>
      <sheetName val="FORMATO 4.1."/>
      <sheetName val="FORMATO 5."/>
      <sheetName val="FORMATO 12C"/>
      <sheetName val="FORMATO 6."/>
      <sheetName val="FORMATO 7"/>
      <sheetName val="Hoja2"/>
    </sheetNames>
    <sheetDataSet>
      <sheetData sheetId="0">
        <row r="3">
          <cell r="A3" t="str">
            <v>Proyecto Nuevo</v>
          </cell>
        </row>
        <row r="4">
          <cell r="A4" t="str">
            <v>Proyecto Recurrente</v>
          </cell>
        </row>
        <row r="8">
          <cell r="A8" t="str">
            <v>C&amp;T</v>
          </cell>
        </row>
        <row r="9">
          <cell r="A9" t="str">
            <v>Sistematización</v>
          </cell>
        </row>
        <row r="10">
          <cell r="A10" t="str">
            <v>Infraestructura</v>
          </cell>
        </row>
        <row r="11">
          <cell r="A11" t="str">
            <v>Mantenimiento infraestructura</v>
          </cell>
        </row>
        <row r="12">
          <cell r="A12" t="str">
            <v>Dotación de equipo</v>
          </cell>
        </row>
        <row r="13">
          <cell r="A13" t="str">
            <v>Mantenimiento equipo</v>
          </cell>
        </row>
        <row r="14">
          <cell r="A14" t="str">
            <v>Parque automotor</v>
          </cell>
        </row>
        <row r="15">
          <cell r="A15" t="str">
            <v>Mejora de procesos productivos</v>
          </cell>
        </row>
        <row r="16">
          <cell r="A16" t="str">
            <v>Desarrollo  de nuevos productos y servicios</v>
          </cell>
        </row>
        <row r="17">
          <cell r="A17" t="str">
            <v>Producción</v>
          </cell>
        </row>
        <row r="18">
          <cell r="A18" t="str">
            <v>Venta nuevos bienes y servicios</v>
          </cell>
        </row>
        <row r="19">
          <cell r="A19" t="str">
            <v xml:space="preserve">Reestructuración organizacional </v>
          </cell>
        </row>
        <row r="22">
          <cell r="A22" t="str">
            <v>SI</v>
          </cell>
        </row>
        <row r="23">
          <cell r="A2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atos prov"/>
      <sheetName val="PROVEEDORES"/>
      <sheetName val="Pagos"/>
      <sheetName val="flujo caja "/>
      <sheetName val="TABLA RESUMEN"/>
      <sheetName val="BASE"/>
      <sheetName val="INFORME"/>
      <sheetName val="Movimiento Historico Mensual"/>
      <sheetName val="OBLI FCRA sep"/>
      <sheetName val="chq Colpatria"/>
      <sheetName val="Colpatria"/>
      <sheetName val="Chq Davivienda"/>
      <sheetName val="Davivienda"/>
      <sheetName val="Chq Bogota"/>
      <sheetName val="Bbogota083-07209-0"/>
      <sheetName val="MEDELLIN AV BOLIVARIANA"/>
      <sheetName val="PAGOS CREDITO ROTATIVO BCO BTA"/>
      <sheetName val="Chq Bancolomb"/>
      <sheetName val="Bancolomb030-342751-49"/>
      <sheetName val="Chq Agrario"/>
      <sheetName val="Agrario300700003308"/>
      <sheetName val="CHEQUES CITIBANK"/>
      <sheetName val="CITIBANK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tamos a empleados"/>
      <sheetName val="Préstamos LP"/>
      <sheetName val="Lista"/>
    </sheetNames>
    <sheetDataSet>
      <sheetData sheetId="0" refreshError="1"/>
      <sheetData sheetId="1" refreshError="1"/>
      <sheetData sheetId="2">
        <row r="2">
          <cell r="A2" t="str">
            <v>Semanal</v>
          </cell>
          <cell r="C2" t="str">
            <v>Operación</v>
          </cell>
        </row>
        <row r="3">
          <cell r="A3" t="str">
            <v>Quincenal</v>
          </cell>
          <cell r="C3" t="str">
            <v>Administración</v>
          </cell>
        </row>
        <row r="4">
          <cell r="A4" t="str">
            <v>Mensual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ificación "/>
      <sheetName val="186057"/>
      <sheetName val="184807"/>
      <sheetName val="179387"/>
      <sheetName val="176490"/>
      <sheetName val="176492"/>
      <sheetName val="Consolidado Pasivo"/>
    </sheetNames>
    <sheetDataSet>
      <sheetData sheetId="0">
        <row r="7">
          <cell r="AK7" t="str">
            <v>Financiero</v>
          </cell>
        </row>
        <row r="8">
          <cell r="AK8" t="str">
            <v>Operativo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Hoja01"/>
      <sheetName val="Lists"/>
      <sheetName val="Hoja02"/>
      <sheetName val="Hoja04"/>
      <sheetName val="Hoja05"/>
      <sheetName val="Hoja06"/>
      <sheetName val="Hoja07"/>
      <sheetName val="Hoja08"/>
      <sheetName val="Hoja10"/>
      <sheetName val="Hoja12"/>
      <sheetName val="Hoja03"/>
      <sheetName val="Hoja09"/>
      <sheetName val="Hoja11"/>
      <sheetName val="Hoja13"/>
      <sheetName val="Hoja14"/>
      <sheetName val="Hoja15"/>
      <sheetName val="Hoja16"/>
      <sheetName val="Hoja17"/>
      <sheetName val="Hoja18"/>
      <sheetName val="Hoja19"/>
      <sheetName val="Hoja20"/>
      <sheetName val="Hoja21"/>
      <sheetName val="Hoja22"/>
      <sheetName val="Hoja23"/>
      <sheetName val="Hoja24"/>
    </sheetNames>
    <sheetDataSet>
      <sheetData sheetId="0" refreshError="1"/>
      <sheetData sheetId="1" refreshError="1"/>
      <sheetData sheetId="2" refreshError="1">
        <row r="3">
          <cell r="B3" t="str">
            <v>01 - 1 de enero - 31 de marzo</v>
          </cell>
          <cell r="D3" t="str">
            <v>A0111 - Cultivo de cereales (excepto arroz), legumbres y semillas oleaginosas</v>
          </cell>
          <cell r="F3" t="str">
            <v>01. SOCIEDAD ANÓNIMA</v>
          </cell>
          <cell r="H3" t="str">
            <v>AMAZONAS</v>
          </cell>
          <cell r="J3" t="str">
            <v>ABEJORRAL-ANTIOQUIA</v>
          </cell>
          <cell r="L3" t="str">
            <v>01 - Acuerdo de Reorganización - Ley 1116</v>
          </cell>
          <cell r="N3" t="str">
            <v>01 - De oficio</v>
          </cell>
          <cell r="P3" t="str">
            <v>013 - AFGANISTAN</v>
          </cell>
          <cell r="R3" t="str">
            <v>CEDULA DE CIUDADANIA</v>
          </cell>
          <cell r="AB3" t="str">
            <v>CEDULA DE CIUDADANIA</v>
          </cell>
        </row>
        <row r="4">
          <cell r="B4" t="str">
            <v>02 - 1 de enero - 30 de junio</v>
          </cell>
          <cell r="D4" t="str">
            <v>A0112 - Cultivo de arroz</v>
          </cell>
          <cell r="F4" t="str">
            <v>02. SUCURSAL EXTRANJERA</v>
          </cell>
          <cell r="H4" t="str">
            <v>ANTIOQUIA</v>
          </cell>
          <cell r="J4" t="str">
            <v>ABREGO-NORTE DE SANTANDER</v>
          </cell>
          <cell r="L4" t="str">
            <v>02 - Acuerdo de Reestructuración - Ley 550</v>
          </cell>
          <cell r="N4" t="str">
            <v>02 - Solicitud del deudor</v>
          </cell>
          <cell r="P4" t="str">
            <v>017 - ALBANIA</v>
          </cell>
          <cell r="R4" t="str">
            <v>CEDULA DE EXTRANJERIA</v>
          </cell>
          <cell r="AB4" t="str">
            <v>CEDULA DE EXTRANJERIA</v>
          </cell>
        </row>
        <row r="5">
          <cell r="B5" t="str">
            <v>03 - 1 de enero - 30 de septiembre</v>
          </cell>
          <cell r="D5" t="str">
            <v>A0113 - Cultivo de hortalizas, raíces y tubérculos</v>
          </cell>
          <cell r="F5" t="str">
            <v>03. SOCIEDAD LIMITADA</v>
          </cell>
          <cell r="H5" t="str">
            <v>ARAUCA</v>
          </cell>
          <cell r="J5" t="str">
            <v>ABRIAQUI-ANTIOQUIA</v>
          </cell>
          <cell r="N5" t="str">
            <v>03 - Solicitud del acreedor</v>
          </cell>
          <cell r="P5" t="str">
            <v>023 - ALEMANIA</v>
          </cell>
          <cell r="R5" t="str">
            <v>PASAPORTE</v>
          </cell>
          <cell r="AB5" t="str">
            <v>NIT</v>
          </cell>
        </row>
        <row r="6">
          <cell r="D6" t="str">
            <v>A0114 - Cultivo de tabaco</v>
          </cell>
          <cell r="F6" t="str">
            <v>04. SOCIEDAD EN COMANDITA</v>
          </cell>
          <cell r="H6" t="str">
            <v>ATLANTICO</v>
          </cell>
          <cell r="J6" t="str">
            <v>ACACIAS-META</v>
          </cell>
          <cell r="N6" t="str">
            <v>04 - Solicitud de autoridad quien ejerce IVC</v>
          </cell>
          <cell r="P6" t="str">
            <v>026 - ARMENIA</v>
          </cell>
          <cell r="AB6" t="str">
            <v>PASAPORTE</v>
          </cell>
        </row>
        <row r="7">
          <cell r="D7" t="str">
            <v>A0115 - Cultivo de plantas textiles</v>
          </cell>
          <cell r="F7" t="str">
            <v>05. SOCIEDAD EN COMANDITA POR ACCIONES</v>
          </cell>
          <cell r="H7" t="str">
            <v>BOGOTA D.C.</v>
          </cell>
          <cell r="J7" t="str">
            <v>ACANDI-CHOCO</v>
          </cell>
          <cell r="P7" t="str">
            <v>027 - ARUBA</v>
          </cell>
          <cell r="AB7" t="str">
            <v>TARJETA DE IDENTIDAD</v>
          </cell>
        </row>
        <row r="8">
          <cell r="D8" t="str">
            <v>A0119 - Otros cultivos transitorios n.c.p.</v>
          </cell>
          <cell r="F8" t="str">
            <v>06. COLECTIVA</v>
          </cell>
          <cell r="H8" t="str">
            <v>BOLIVAR</v>
          </cell>
          <cell r="J8" t="str">
            <v>ACEVEDO-HUILA</v>
          </cell>
          <cell r="P8" t="str">
            <v>029 - BOSNIA</v>
          </cell>
        </row>
        <row r="9">
          <cell r="D9" t="str">
            <v>A0121 - Cultivo de frutas tropicales y subtropicales</v>
          </cell>
          <cell r="F9" t="str">
            <v>07. EMPRESA UNIPERSONAL</v>
          </cell>
          <cell r="H9" t="str">
            <v>BOYACA</v>
          </cell>
          <cell r="J9" t="str">
            <v>ACHI-BOLIVAR</v>
          </cell>
          <cell r="P9" t="str">
            <v>031 -BURKINA FASSO</v>
          </cell>
        </row>
        <row r="10">
          <cell r="D10" t="str">
            <v>A0122 - Cultivo de plátano y banano</v>
          </cell>
          <cell r="F10" t="str">
            <v>08. SOCIEDAD POR ACCIONES SIMPLIFICADA SAS</v>
          </cell>
          <cell r="H10" t="str">
            <v>CALDAS</v>
          </cell>
          <cell r="J10" t="str">
            <v>AGRADO-HUILA</v>
          </cell>
          <cell r="P10" t="str">
            <v>037 - ANDORRA</v>
          </cell>
        </row>
        <row r="11">
          <cell r="D11" t="str">
            <v>A0123 - Cultivo de café</v>
          </cell>
          <cell r="H11" t="str">
            <v>CAQUETA</v>
          </cell>
          <cell r="J11" t="str">
            <v>AGUA-DE-DIOS-CUNDINAMARCA</v>
          </cell>
          <cell r="P11" t="str">
            <v>040 - ANGOLA</v>
          </cell>
        </row>
        <row r="12">
          <cell r="D12" t="str">
            <v>A0124 - Cultivo de caña de azúcar</v>
          </cell>
          <cell r="H12" t="str">
            <v>CASANARE</v>
          </cell>
          <cell r="J12" t="str">
            <v>AGUACHICA-CESAR</v>
          </cell>
          <cell r="P12" t="str">
            <v>041 - ANGUILLA</v>
          </cell>
        </row>
        <row r="13">
          <cell r="D13" t="str">
            <v>A0125 - Cultivo de flor de corte</v>
          </cell>
          <cell r="H13" t="str">
            <v>CAUCA</v>
          </cell>
          <cell r="J13" t="str">
            <v>AGUADA-SANTANDER</v>
          </cell>
          <cell r="P13" t="str">
            <v>043 - ANTIGUA Y BARBUDA</v>
          </cell>
        </row>
        <row r="14">
          <cell r="D14" t="str">
            <v>A0126 - Cultivo de palma para aceite (palma africana) y otros frutos oleaginosos</v>
          </cell>
          <cell r="H14" t="str">
            <v>CESAR</v>
          </cell>
          <cell r="J14" t="str">
            <v>AGUADAS-CALDAS</v>
          </cell>
          <cell r="P14" t="str">
            <v>047 - ANTILLAS HOLANDESAS</v>
          </cell>
        </row>
        <row r="15">
          <cell r="D15" t="str">
            <v>A0127 - Cultivo de plantas con las que se preparan bebidas</v>
          </cell>
          <cell r="H15" t="str">
            <v>CHOCO</v>
          </cell>
          <cell r="J15" t="str">
            <v>AGUAZUL-CASANARE</v>
          </cell>
          <cell r="P15" t="str">
            <v>053 - ARABIA SAUDITA</v>
          </cell>
        </row>
        <row r="16">
          <cell r="D16" t="str">
            <v>A0128 - Cultivo de especias y de plantas aromáticas y medicinales</v>
          </cell>
          <cell r="H16" t="str">
            <v>CORDOBA</v>
          </cell>
          <cell r="J16" t="str">
            <v>AGUSTIN-CODAZZI-CESAR</v>
          </cell>
          <cell r="P16" t="str">
            <v>059 - ARGELIA</v>
          </cell>
        </row>
        <row r="17">
          <cell r="D17" t="str">
            <v>A0129 - Otros cultivos permanentes n.c.p.</v>
          </cell>
          <cell r="H17" t="str">
            <v>CUNDINAMARCA</v>
          </cell>
          <cell r="J17" t="str">
            <v>AIPE-HUILA</v>
          </cell>
          <cell r="P17" t="str">
            <v>063 - ARGENTINA</v>
          </cell>
        </row>
        <row r="18">
          <cell r="D18" t="str">
            <v>A0130 - Propagación de plantas (actividades de los viveros, excepto viveros forestales)</v>
          </cell>
          <cell r="H18" t="str">
            <v>GUAINIA</v>
          </cell>
          <cell r="J18" t="str">
            <v>ALBAN-CUNDINAMARCA</v>
          </cell>
          <cell r="P18" t="str">
            <v>069 - AUSTRALIA</v>
          </cell>
        </row>
        <row r="19">
          <cell r="D19" t="str">
            <v>A0141 - Cría de ganado bovino y bufalino</v>
          </cell>
          <cell r="H19" t="str">
            <v>GUAVIARE</v>
          </cell>
          <cell r="J19" t="str">
            <v>ALBAN-NARINO</v>
          </cell>
          <cell r="P19" t="str">
            <v>072 - AUSTRIA</v>
          </cell>
        </row>
        <row r="20">
          <cell r="D20" t="str">
            <v>A0142 - Cría de caballos y otros equinos</v>
          </cell>
          <cell r="H20" t="str">
            <v>HUILA</v>
          </cell>
          <cell r="J20" t="str">
            <v>ALBANIA-CAQUETA</v>
          </cell>
          <cell r="P20" t="str">
            <v>074 - AZERBAIJAN</v>
          </cell>
        </row>
        <row r="21">
          <cell r="D21" t="str">
            <v>A0143 - Cría de ovejas y cabras</v>
          </cell>
          <cell r="H21" t="str">
            <v>LA GUAJIRA</v>
          </cell>
          <cell r="J21" t="str">
            <v>ALBANIA-LA GUAJIRA</v>
          </cell>
          <cell r="P21" t="str">
            <v>077 - BAHAMAS</v>
          </cell>
        </row>
        <row r="22">
          <cell r="D22" t="str">
            <v>A0144 - Cría de ganado porcino</v>
          </cell>
          <cell r="H22" t="str">
            <v>MAGDALENA</v>
          </cell>
          <cell r="J22" t="str">
            <v>ALBANIA-SANTANDER</v>
          </cell>
          <cell r="P22" t="str">
            <v>080 - BAHREIN</v>
          </cell>
        </row>
        <row r="23">
          <cell r="D23" t="str">
            <v>A0145 - Cría de aves de corral</v>
          </cell>
          <cell r="H23" t="str">
            <v>META</v>
          </cell>
          <cell r="J23" t="str">
            <v>ALCALA-VALLE</v>
          </cell>
          <cell r="P23" t="str">
            <v>081 - BANGLADESH</v>
          </cell>
        </row>
        <row r="24">
          <cell r="D24" t="str">
            <v>A0149 - Cría de otros animales n.c.p.</v>
          </cell>
          <cell r="H24" t="str">
            <v>NARINO</v>
          </cell>
          <cell r="J24" t="str">
            <v>ALDANA-NARINO</v>
          </cell>
          <cell r="P24" t="str">
            <v>083 - BARBADOS</v>
          </cell>
        </row>
        <row r="25">
          <cell r="D25" t="str">
            <v>A0150 - Explotación mixta (agrícola y pecuaria)</v>
          </cell>
          <cell r="H25" t="str">
            <v>NORTE DE SANTANDER</v>
          </cell>
          <cell r="J25" t="str">
            <v>ALEJANDRIA-ANTIOQUIA</v>
          </cell>
          <cell r="P25" t="str">
            <v>087 - BELGICA</v>
          </cell>
        </row>
        <row r="26">
          <cell r="D26" t="str">
            <v>A0161 - Actividades de apoyo a la agricultura</v>
          </cell>
          <cell r="H26" t="str">
            <v>PUTUMAYO</v>
          </cell>
          <cell r="J26" t="str">
            <v>ALGARROBO-MAGDALENA</v>
          </cell>
          <cell r="P26" t="str">
            <v>088 - BELICE</v>
          </cell>
        </row>
        <row r="27">
          <cell r="D27" t="str">
            <v>A0162 - Actividades de apoyo a la ganadería</v>
          </cell>
          <cell r="H27" t="str">
            <v>QUINDIO</v>
          </cell>
          <cell r="J27" t="str">
            <v>ALGECIRAS-HUILA</v>
          </cell>
          <cell r="P27" t="str">
            <v>090 - BERMUDAS</v>
          </cell>
        </row>
        <row r="28">
          <cell r="D28" t="str">
            <v>A0163 - Actividades posteriores a la cosecha</v>
          </cell>
          <cell r="H28" t="str">
            <v>RISARALDA</v>
          </cell>
          <cell r="J28" t="str">
            <v>ALMAGUER-CAUCA</v>
          </cell>
          <cell r="P28" t="str">
            <v>091 - BELARUS</v>
          </cell>
        </row>
        <row r="29">
          <cell r="D29" t="str">
            <v>A0164 - Tratamiento de semillas para propagación</v>
          </cell>
          <cell r="H29" t="str">
            <v>SAN ANDRES Y PROVIDENCIA</v>
          </cell>
          <cell r="J29" t="str">
            <v>ALMEIDA-BOYACA</v>
          </cell>
          <cell r="P29" t="str">
            <v>093 - BIRMANIA (MYANMAR)</v>
          </cell>
        </row>
        <row r="30">
          <cell r="D30" t="str">
            <v>A0170 - Caza ordinaria y mediante trampas y actividades de servicios conexas</v>
          </cell>
          <cell r="H30" t="str">
            <v>SANTANDER</v>
          </cell>
          <cell r="J30" t="str">
            <v>ALPUJARRA-TOLIMA</v>
          </cell>
          <cell r="P30" t="str">
            <v>097 - BOLIVIA</v>
          </cell>
        </row>
        <row r="31">
          <cell r="D31" t="str">
            <v>A0210 - Silvicultura y otras actividades forestales</v>
          </cell>
          <cell r="H31" t="str">
            <v>SUCRE</v>
          </cell>
          <cell r="J31" t="str">
            <v>ALTAMIRA-HUILA</v>
          </cell>
          <cell r="P31" t="str">
            <v>101 - BOTSWANA</v>
          </cell>
        </row>
        <row r="32">
          <cell r="D32" t="str">
            <v>A0220 - Extracción de madera</v>
          </cell>
          <cell r="H32" t="str">
            <v>TOLIMA</v>
          </cell>
          <cell r="J32" t="str">
            <v>ALTO-BAUDO-CHOCO</v>
          </cell>
          <cell r="P32" t="str">
            <v>105 - BRASIL</v>
          </cell>
        </row>
        <row r="33">
          <cell r="D33" t="str">
            <v>A0230 - Recolección de productos forestales diferentes a la madera</v>
          </cell>
          <cell r="H33" t="str">
            <v>VALLE</v>
          </cell>
          <cell r="J33" t="str">
            <v>ALTOS-DEL-ROSARIO-BOLIVAR</v>
          </cell>
          <cell r="P33" t="str">
            <v>108 - BRUNEI DARUSSALAM</v>
          </cell>
        </row>
        <row r="34">
          <cell r="D34" t="str">
            <v>A0240 - Servicios de apoyo a la silvicultura</v>
          </cell>
          <cell r="H34" t="str">
            <v>VAUPES</v>
          </cell>
          <cell r="J34" t="str">
            <v>ALVARADO-TOLIMA</v>
          </cell>
          <cell r="P34" t="str">
            <v>111 - BULGARIA</v>
          </cell>
        </row>
        <row r="35">
          <cell r="D35" t="str">
            <v>A0311 - Pesca marítima</v>
          </cell>
          <cell r="H35" t="str">
            <v>VICHADA</v>
          </cell>
          <cell r="J35" t="str">
            <v>AMAGA-ANTIOQUIA</v>
          </cell>
          <cell r="P35" t="str">
            <v>115 - BURUNDI</v>
          </cell>
        </row>
        <row r="36">
          <cell r="D36" t="str">
            <v>A0312 - Pesca de agua dulce</v>
          </cell>
          <cell r="J36" t="str">
            <v>AMALFI-ANTIOQUIA</v>
          </cell>
          <cell r="P36" t="str">
            <v>119 - BUTAN</v>
          </cell>
        </row>
        <row r="37">
          <cell r="D37" t="str">
            <v>A0321 - Acuicultura marítima</v>
          </cell>
          <cell r="J37" t="str">
            <v>AMBALEMA-TOLIMA</v>
          </cell>
          <cell r="P37" t="str">
            <v>127 - CABO VERDE</v>
          </cell>
        </row>
        <row r="38">
          <cell r="D38" t="str">
            <v>A0322 - Acuicultura de agua dulce</v>
          </cell>
          <cell r="J38" t="str">
            <v>ANAPOIMA-CUNDINAMARCA</v>
          </cell>
          <cell r="P38" t="str">
            <v>137 - CAIMAN - ISLAS</v>
          </cell>
        </row>
        <row r="39">
          <cell r="D39" t="str">
            <v>B0510 - Extracción de hulla (carbón de piedra)</v>
          </cell>
          <cell r="J39" t="str">
            <v>ANCUYA-NARINO</v>
          </cell>
          <cell r="P39" t="str">
            <v>141 - CAMBOYA (KAMPUCHEA)</v>
          </cell>
        </row>
        <row r="40">
          <cell r="D40" t="str">
            <v>B0520 - Extracción de carbón lignito</v>
          </cell>
          <cell r="J40" t="str">
            <v>ANDALUCIA-VALLE</v>
          </cell>
          <cell r="P40" t="str">
            <v>145 - CAMERUN - REPUBLICA UNIDA DEL</v>
          </cell>
        </row>
        <row r="41">
          <cell r="D41" t="str">
            <v>B0610 - Extracción de petróleo crudo</v>
          </cell>
          <cell r="J41" t="str">
            <v>ANDES-ANTIOQUIA</v>
          </cell>
          <cell r="P41" t="str">
            <v>149 - CANADA</v>
          </cell>
        </row>
        <row r="42">
          <cell r="D42" t="str">
            <v>B0620 - Extracción de gas natural</v>
          </cell>
          <cell r="J42" t="str">
            <v>ANGELOPOLIS-ANTIOQUIA</v>
          </cell>
          <cell r="P42" t="str">
            <v>159 - SANTA SEDE</v>
          </cell>
        </row>
        <row r="43">
          <cell r="D43" t="str">
            <v>B0710 - Extracción de minerales de hierro</v>
          </cell>
          <cell r="J43" t="str">
            <v>ANGOSTURA-ANTIOQUIA</v>
          </cell>
          <cell r="P43" t="str">
            <v>165 - COCOS (KEELING) - ISLAS</v>
          </cell>
        </row>
        <row r="44">
          <cell r="D44" t="str">
            <v>B0721 - Extracción de minerales de uranio y de torio</v>
          </cell>
          <cell r="J44" t="str">
            <v>ANOLAIMA-CUNDINAMARCA</v>
          </cell>
          <cell r="P44" t="str">
            <v>169 - COLOMBIA</v>
          </cell>
        </row>
        <row r="45">
          <cell r="D45" t="str">
            <v>B0722 - Extracción de oro y otros metales preciosos</v>
          </cell>
          <cell r="J45" t="str">
            <v>ANORI-ANTIOQUIA</v>
          </cell>
          <cell r="P45" t="str">
            <v>173 - COMORAS</v>
          </cell>
        </row>
        <row r="46">
          <cell r="D46" t="str">
            <v>B0723 - Extracción de minerales de níquel</v>
          </cell>
          <cell r="J46" t="str">
            <v>ANSERMA-CALDAS</v>
          </cell>
          <cell r="P46" t="str">
            <v>177 - CONGO</v>
          </cell>
        </row>
        <row r="47">
          <cell r="D47" t="str">
            <v>B0729 - Extracción de otros minerales metalíferos no ferrosos n.c.p.</v>
          </cell>
          <cell r="J47" t="str">
            <v>ANSERMANUEVO-VALLE</v>
          </cell>
          <cell r="P47" t="str">
            <v>183 - COOK - ISLAS</v>
          </cell>
        </row>
        <row r="48">
          <cell r="D48" t="str">
            <v>B0811 - Extracción de piedra, arena, arcillas comunes, yeso y anhidrita</v>
          </cell>
          <cell r="J48" t="str">
            <v>ANTIOQUIA-ANTIOQUIA</v>
          </cell>
          <cell r="P48" t="str">
            <v>187 - COREA (NORTE) - REPUBLICA POPULAR DEMOCRATICA DE</v>
          </cell>
        </row>
        <row r="49">
          <cell r="D49" t="str">
            <v>B0812 - Extracción de arcillas de uso industrial, caliza, caolín y bentonitas</v>
          </cell>
          <cell r="J49" t="str">
            <v>ANZA-ANTIOQUIA</v>
          </cell>
          <cell r="P49" t="str">
            <v>190 - COREA (SUR) - REPUBLICA DE</v>
          </cell>
        </row>
        <row r="50">
          <cell r="D50" t="str">
            <v>B0820 - Extracción de esmeraldas, piedras preciosas y semipreciosas</v>
          </cell>
          <cell r="J50" t="str">
            <v>ANZOATEGUI-TOLIMA</v>
          </cell>
          <cell r="P50" t="str">
            <v>193 - COSTA DE MARFIL</v>
          </cell>
        </row>
        <row r="51">
          <cell r="D51" t="str">
            <v>B0891 - Extracción de minerales para la fabricación de abonos y productos químicos</v>
          </cell>
          <cell r="J51" t="str">
            <v>APARTADO-ANTIOQUIA</v>
          </cell>
          <cell r="P51" t="str">
            <v>196 - COSTA RICA</v>
          </cell>
        </row>
        <row r="52">
          <cell r="D52" t="str">
            <v>B0892 - Extracción de halita (sal)</v>
          </cell>
          <cell r="J52" t="str">
            <v>APIA-RISARALDA</v>
          </cell>
          <cell r="P52" t="str">
            <v>198 - CROACIA</v>
          </cell>
        </row>
        <row r="53">
          <cell r="D53" t="str">
            <v>B0899 - Extracción de otros minerales no metálicos n.c.p.</v>
          </cell>
          <cell r="J53" t="str">
            <v>APULO-CUNDINAMARCA</v>
          </cell>
          <cell r="P53" t="str">
            <v>199 - CUBA</v>
          </cell>
        </row>
        <row r="54">
          <cell r="D54" t="str">
            <v>B0910 - Actividades de apoyo para la extracción de petróleo y de gas natural</v>
          </cell>
          <cell r="J54" t="str">
            <v>AQUITANIA-BOYACA</v>
          </cell>
          <cell r="P54" t="str">
            <v>203 - CHAD</v>
          </cell>
        </row>
        <row r="55">
          <cell r="D55" t="str">
            <v>B0990 - Actividades de apoyo para otras actividades de explotación de minas y canteras</v>
          </cell>
          <cell r="J55" t="str">
            <v>ARACATACA-MAGDALENA</v>
          </cell>
          <cell r="P55" t="str">
            <v>211 - CHILE</v>
          </cell>
        </row>
        <row r="56">
          <cell r="D56" t="str">
            <v>C1011 - Procesamiento y conservación de carne y productos cárnicos</v>
          </cell>
          <cell r="J56" t="str">
            <v>ARANZAZU-CALDAS</v>
          </cell>
          <cell r="P56" t="str">
            <v>215 - CHINA</v>
          </cell>
        </row>
        <row r="57">
          <cell r="D57" t="str">
            <v>C1012 - Procesamiento y conservación de pescados, crustáceos y moluscos</v>
          </cell>
          <cell r="J57" t="str">
            <v>ARATOCA-SANTANDER</v>
          </cell>
          <cell r="P57" t="str">
            <v>218 - TAIWAN (FORMOSA)</v>
          </cell>
        </row>
        <row r="58">
          <cell r="D58" t="str">
            <v>C1020 - Procesamiento y conservación de frutas, legumbres, hortalizas y tubérculos</v>
          </cell>
          <cell r="J58" t="str">
            <v>ARAUCA-ARAUCA</v>
          </cell>
          <cell r="P58" t="str">
            <v>221 - CHIPRE</v>
          </cell>
        </row>
        <row r="59">
          <cell r="D59" t="str">
            <v>C1030 - Elaboración de aceites y grasas de origen vegetal y animal</v>
          </cell>
          <cell r="J59" t="str">
            <v>ARAUQUITA-ARAUCA</v>
          </cell>
          <cell r="P59" t="str">
            <v>229 - BENIN</v>
          </cell>
        </row>
        <row r="60">
          <cell r="D60" t="str">
            <v>C1040 - Elaboración de productos lácteos</v>
          </cell>
          <cell r="J60" t="str">
            <v>ARBELAEZ-CUNDINAMARCA</v>
          </cell>
          <cell r="P60" t="str">
            <v>232 - DINAMARCA</v>
          </cell>
        </row>
        <row r="61">
          <cell r="D61" t="str">
            <v>C1051 - Elaboración de productos de molinería</v>
          </cell>
          <cell r="J61" t="str">
            <v>ARBOLEDA-NARINO</v>
          </cell>
          <cell r="P61" t="str">
            <v>235 - DOMINICA</v>
          </cell>
        </row>
        <row r="62">
          <cell r="D62" t="str">
            <v>C1052 - Elaboración de almidones y productos derivados del almidón</v>
          </cell>
          <cell r="J62" t="str">
            <v>ARBOLEDAS-NORTE DE SANTANDER</v>
          </cell>
          <cell r="P62" t="str">
            <v>239 - ECUADOR</v>
          </cell>
        </row>
        <row r="63">
          <cell r="D63" t="str">
            <v>C1061 - Trilla de café</v>
          </cell>
          <cell r="J63" t="str">
            <v>ARBOLETES-ANTIOQUIA</v>
          </cell>
          <cell r="P63" t="str">
            <v>240 - EGIPTO</v>
          </cell>
        </row>
        <row r="64">
          <cell r="D64" t="str">
            <v>C1062 - Descafeinado, tostión y molienda del café</v>
          </cell>
          <cell r="J64" t="str">
            <v>ARCABUCO-BOYACA</v>
          </cell>
          <cell r="P64" t="str">
            <v>242 - EL SALVADOR</v>
          </cell>
        </row>
        <row r="65">
          <cell r="D65" t="str">
            <v>C1063 - Otros derivados del café</v>
          </cell>
          <cell r="J65" t="str">
            <v>ARENAL-BOLIVAR</v>
          </cell>
          <cell r="P65" t="str">
            <v>243 - ERITREA</v>
          </cell>
        </row>
        <row r="66">
          <cell r="D66" t="str">
            <v>C1071 - Elaboración y refinación de azúcar</v>
          </cell>
          <cell r="J66" t="str">
            <v>ARGELIA-ANTIOQUIA</v>
          </cell>
          <cell r="P66" t="str">
            <v>244 - EMIRATOS ARABES UNIDOS</v>
          </cell>
        </row>
        <row r="67">
          <cell r="D67" t="str">
            <v>C1072 - Elaboración de panela</v>
          </cell>
          <cell r="J67" t="str">
            <v>ARGELIA-CAUCA</v>
          </cell>
          <cell r="P67" t="str">
            <v>245 - ESPAÑA</v>
          </cell>
        </row>
        <row r="68">
          <cell r="D68" t="str">
            <v>C1081 - Elaboración de productos de panadería</v>
          </cell>
          <cell r="J68" t="str">
            <v>ARGELIA-VALLE</v>
          </cell>
          <cell r="P68" t="str">
            <v>246 - ESLOVAQUIA</v>
          </cell>
        </row>
        <row r="69">
          <cell r="D69" t="str">
            <v>C1082 - Elaboración de cacao, chocolate y productos de confitería</v>
          </cell>
          <cell r="J69" t="str">
            <v>ARIGUANI-MAGDALENA</v>
          </cell>
          <cell r="P69" t="str">
            <v>247 - ESLOVENIA</v>
          </cell>
        </row>
        <row r="70">
          <cell r="D70" t="str">
            <v>C1083 - Elaboración de macarrones, fideos, alcuzcuz y productos farináceos similares</v>
          </cell>
          <cell r="J70" t="str">
            <v>ARJONA-BOLIVAR</v>
          </cell>
          <cell r="P70" t="str">
            <v>249 - ESTADOS UNIDOS</v>
          </cell>
        </row>
        <row r="71">
          <cell r="D71" t="str">
            <v>C1084 - Elaboración de comidas y platos preparados</v>
          </cell>
          <cell r="J71" t="str">
            <v>ARMENIA-ANTIOQUIA</v>
          </cell>
          <cell r="P71" t="str">
            <v>251- ESTONIA</v>
          </cell>
        </row>
        <row r="72">
          <cell r="D72" t="str">
            <v>C1089 - Elaboración de otros productos alimenticios n.c.p.</v>
          </cell>
          <cell r="J72" t="str">
            <v>ARMENIA-QUINDIO</v>
          </cell>
          <cell r="P72" t="str">
            <v>253 - ETIOPIA</v>
          </cell>
        </row>
        <row r="73">
          <cell r="D73" t="str">
            <v>C1090 - Elaboración de alimentos preparados para animales</v>
          </cell>
          <cell r="J73" t="str">
            <v>ARMERO-TOLIMA</v>
          </cell>
          <cell r="P73" t="str">
            <v>259 - FEROE - ISLAS</v>
          </cell>
        </row>
        <row r="74">
          <cell r="D74" t="str">
            <v>C1101 - Destilación, rectificación y mezcla de bebidas alcohólicas</v>
          </cell>
          <cell r="J74" t="str">
            <v>ARROYOHONDO-BOLIVAR</v>
          </cell>
          <cell r="P74" t="str">
            <v>267 - FILIPINAS</v>
          </cell>
        </row>
        <row r="75">
          <cell r="D75" t="str">
            <v>C1102 - Elaboración de bebidas fermentadas no destiladas</v>
          </cell>
          <cell r="J75" t="str">
            <v>ASTREA-CESAR</v>
          </cell>
          <cell r="P75" t="str">
            <v>271 - FINLANDIA</v>
          </cell>
        </row>
        <row r="76">
          <cell r="D76" t="str">
            <v>C1103 - Producción de malta, elaboración de cervezas y otras bebidas malteadas</v>
          </cell>
          <cell r="J76" t="str">
            <v>ATACO-TOLIMA</v>
          </cell>
          <cell r="P76" t="str">
            <v>275 - FRANCIA</v>
          </cell>
        </row>
        <row r="77">
          <cell r="D77" t="str">
            <v>C1104 - Elaboración de bebidas no alcohólicas, producción de aguas minerales y de otras aguas embotelladas</v>
          </cell>
          <cell r="J77" t="str">
            <v>ATRATO-CHOCO</v>
          </cell>
          <cell r="P77" t="str">
            <v>281 - GABON</v>
          </cell>
        </row>
        <row r="78">
          <cell r="D78" t="str">
            <v>C1200 - Elaboración de productos de tabaco</v>
          </cell>
          <cell r="J78" t="str">
            <v>AYAPEL-CORDOBA</v>
          </cell>
          <cell r="P78" t="str">
            <v>285 - GAMBIA</v>
          </cell>
        </row>
        <row r="79">
          <cell r="D79" t="str">
            <v>C1311 - Preparación e hilatura de fibras textiles</v>
          </cell>
          <cell r="J79" t="str">
            <v>BAGADO-CHOCO</v>
          </cell>
          <cell r="P79" t="str">
            <v>287 - GEORGIA</v>
          </cell>
        </row>
        <row r="80">
          <cell r="D80" t="str">
            <v>C1312 - Tejeduría de productos textiles</v>
          </cell>
          <cell r="J80" t="str">
            <v>BAHIA-SOLANO-CHOCO</v>
          </cell>
          <cell r="P80" t="str">
            <v>289 - GHANA</v>
          </cell>
        </row>
        <row r="81">
          <cell r="D81" t="str">
            <v>C1313 - Acabado de productos textiles</v>
          </cell>
          <cell r="J81" t="str">
            <v>BAJO-BAUDO-CHOCO</v>
          </cell>
          <cell r="P81" t="str">
            <v>293 - GIBRALTAR</v>
          </cell>
        </row>
        <row r="82">
          <cell r="D82" t="str">
            <v>C1391 - Fabricación de tejidos de punto y ganchillo</v>
          </cell>
          <cell r="J82" t="str">
            <v>BALBOA-CAUCA</v>
          </cell>
          <cell r="P82" t="str">
            <v>297 - GRANADA</v>
          </cell>
        </row>
        <row r="83">
          <cell r="D83" t="str">
            <v>C1392 - Confección de artículos con materiales textiles, excepto prendas de vestir</v>
          </cell>
          <cell r="J83" t="str">
            <v>BALBOA-RISARALDA</v>
          </cell>
          <cell r="P83" t="str">
            <v>301 - GRECIA</v>
          </cell>
        </row>
        <row r="84">
          <cell r="D84" t="str">
            <v>C1393 - Fabricación de tapetes y alfombras para pisos</v>
          </cell>
          <cell r="J84" t="str">
            <v>BARANOA-ATLANTICO</v>
          </cell>
          <cell r="P84" t="str">
            <v>305 - GROENLANDIA</v>
          </cell>
        </row>
        <row r="85">
          <cell r="D85" t="str">
            <v>C1394 - Fabricación de cuerdas, cordeles, cables, bramantes y redes</v>
          </cell>
          <cell r="J85" t="str">
            <v>BARAYA-HUILA</v>
          </cell>
          <cell r="P85" t="str">
            <v>309 - GUADALUPE</v>
          </cell>
        </row>
        <row r="86">
          <cell r="D86" t="str">
            <v>C1399 - Fabricación de otros artículos textiles n.c.p.</v>
          </cell>
          <cell r="J86" t="str">
            <v>BARBACOAS-NARINO</v>
          </cell>
          <cell r="P86" t="str">
            <v>313 - GUAM</v>
          </cell>
        </row>
        <row r="87">
          <cell r="D87" t="str">
            <v>C1410 - Confección de prendas de vestir, excepto prendas de piel</v>
          </cell>
          <cell r="J87" t="str">
            <v>BARBOSA-ANTIOQUIA</v>
          </cell>
          <cell r="P87" t="str">
            <v>317 - GUATEMALA</v>
          </cell>
        </row>
        <row r="88">
          <cell r="D88" t="str">
            <v>C1420 - Fabricación de artículos de piel</v>
          </cell>
          <cell r="J88" t="str">
            <v>BARBOSA-SANTANDER</v>
          </cell>
          <cell r="P88" t="str">
            <v>325 - GUAYANA FRANCESA</v>
          </cell>
        </row>
        <row r="89">
          <cell r="D89" t="str">
            <v>C1430 - Fabricación de artículos de punto y ganchillo</v>
          </cell>
          <cell r="J89" t="str">
            <v>BARICHARA-SANTANDER</v>
          </cell>
          <cell r="P89" t="str">
            <v>329 - GUINEA</v>
          </cell>
        </row>
        <row r="90">
          <cell r="D90" t="str">
            <v>C1511 - Curtido y recurtido de cueros; recurtido y teñido de pieles</v>
          </cell>
          <cell r="J90" t="str">
            <v>BARRANCA-DE-UPÍA-META</v>
          </cell>
          <cell r="P90" t="str">
            <v>331- GUINEA ECUATORIAL</v>
          </cell>
        </row>
        <row r="91">
          <cell r="D91" t="str">
            <v>C1512 - Fabricación de artículos de viaje, bolsos de mano y artículos similares elaborados en cuero, y fabricación de artículos de talabartería y guarnicionería</v>
          </cell>
          <cell r="J91" t="str">
            <v>BARRANCABERMEJA-SANTANDER</v>
          </cell>
          <cell r="P91" t="str">
            <v>334 - GUINEA</v>
          </cell>
        </row>
        <row r="92">
          <cell r="D92" t="str">
            <v>C1513 - Fabricación de artículos de viaje, bolsos de mano y artículos similares; artículos de talabartería y guarnicionería elaborados en otros materiales</v>
          </cell>
          <cell r="J92" t="str">
            <v>BARRANCAS-LA GUAJIRA</v>
          </cell>
          <cell r="P92" t="str">
            <v>337 - GUYANA</v>
          </cell>
        </row>
        <row r="93">
          <cell r="D93" t="str">
            <v>C1521 - Fabricación de calzado de cuero y piel, con cualquier tipo de suela</v>
          </cell>
          <cell r="J93" t="str">
            <v>BARRANCO-DE-LOBA-BOLIVAR</v>
          </cell>
          <cell r="P93" t="str">
            <v>341 - HAITI</v>
          </cell>
        </row>
        <row r="94">
          <cell r="D94" t="str">
            <v>C1522 - Fabricación de otros tipos de calzado, excepto calzado de cuero y piel</v>
          </cell>
          <cell r="J94" t="str">
            <v>BARRANQUILLA-ATLANTICO</v>
          </cell>
          <cell r="P94" t="str">
            <v>345 - HONDURAS</v>
          </cell>
        </row>
        <row r="95">
          <cell r="D95" t="str">
            <v>C1523 - Fabricación de partes del calzado</v>
          </cell>
          <cell r="J95" t="str">
            <v>BECERRIL-CESAR</v>
          </cell>
          <cell r="P95" t="str">
            <v>351 - HONG KONG</v>
          </cell>
        </row>
        <row r="96">
          <cell r="D96" t="str">
            <v>C1610 - Aserrado, acepillado e impregnación de la madera</v>
          </cell>
          <cell r="J96" t="str">
            <v>BELALCAZAR-CALDAS</v>
          </cell>
          <cell r="P96" t="str">
            <v>355 - HUNGRIA</v>
          </cell>
        </row>
        <row r="97">
          <cell r="D97" t="str">
            <v>C1620 - Fabricación de hojas de madera para enchapado; fabricación de tableros contrachapados, tableros laminados, tableros de partículas y otros tableros y paneles</v>
          </cell>
          <cell r="J97" t="str">
            <v>BELEN-BOYACA</v>
          </cell>
          <cell r="P97" t="str">
            <v>361 - INDIA</v>
          </cell>
        </row>
        <row r="98">
          <cell r="D98" t="str">
            <v>C1630 - Fabricación de partes y piezas de madera, de carpintería y ebanistería para la construcción</v>
          </cell>
          <cell r="J98" t="str">
            <v>BELEN-DE-LOS-ANDAQUIES-CAQUETA</v>
          </cell>
          <cell r="P98" t="str">
            <v>365 - INDONESIA</v>
          </cell>
        </row>
        <row r="99">
          <cell r="D99" t="str">
            <v>C1640 - Fabricación de recipientes de madera</v>
          </cell>
          <cell r="J99" t="str">
            <v>BELEN-DE-UMBRIA-RISARALDA</v>
          </cell>
          <cell r="P99" t="str">
            <v>369 - IRAK</v>
          </cell>
        </row>
        <row r="100">
          <cell r="D100" t="str">
            <v>C1690 - Fabricación de otros productos de madera; fabricación de artículos de corcho, cestería y espartería</v>
          </cell>
          <cell r="J100" t="str">
            <v>BELEN-NARINO</v>
          </cell>
          <cell r="P100" t="str">
            <v>372 - IRAN - REPUBLICA ISLAMICA DEL</v>
          </cell>
        </row>
        <row r="101">
          <cell r="D101" t="str">
            <v>C1701 - Fabricación de pulpas (pastas) celulósicas; papel y cartón</v>
          </cell>
          <cell r="J101" t="str">
            <v>BELLO-ANTIOQUIA</v>
          </cell>
          <cell r="P101" t="str">
            <v>375 - IRLANDA (EIRE)</v>
          </cell>
        </row>
        <row r="102">
          <cell r="D102" t="str">
            <v>C1702 - Fabricación de papel y cartón ondulado (corrugado); fabricación de envases, empaques y de embalajes de papel y cartón</v>
          </cell>
          <cell r="J102" t="str">
            <v>BELMIRA-ANTIOQUIA</v>
          </cell>
          <cell r="P102" t="str">
            <v>379 - ISLANDIA</v>
          </cell>
        </row>
        <row r="103">
          <cell r="D103" t="str">
            <v>C1709 - Fabricación de otros artículos de papel y cartón</v>
          </cell>
          <cell r="J103" t="str">
            <v>BELTRAN-CUNDINAMARCA</v>
          </cell>
          <cell r="P103" t="str">
            <v>383 - ISRAEL</v>
          </cell>
        </row>
        <row r="104">
          <cell r="D104" t="str">
            <v>C1811 - Actividades de impresión</v>
          </cell>
          <cell r="J104" t="str">
            <v>BELÉN-DE-BAJIRÁ-CHOCO</v>
          </cell>
          <cell r="P104" t="str">
            <v>386 - ITALIA</v>
          </cell>
        </row>
        <row r="105">
          <cell r="D105" t="str">
            <v>C1812 - Actividades de servicios relacionados con la impresión</v>
          </cell>
          <cell r="J105" t="str">
            <v>BERBEO-BOYACA</v>
          </cell>
          <cell r="P105" t="str">
            <v>391 - JAMAICA</v>
          </cell>
        </row>
        <row r="106">
          <cell r="D106" t="str">
            <v>C1820 - Producción de copias a partir de grabaciones originales</v>
          </cell>
          <cell r="J106" t="str">
            <v>BETANIA-ANTIOQUIA</v>
          </cell>
          <cell r="P106" t="str">
            <v>399 - JAPON</v>
          </cell>
        </row>
        <row r="107">
          <cell r="D107" t="str">
            <v>C1910 - Fabricación de productos de hornos de coque</v>
          </cell>
          <cell r="J107" t="str">
            <v>BETEITIVA-BOYACA</v>
          </cell>
          <cell r="P107" t="str">
            <v>403 - JORDANIA</v>
          </cell>
        </row>
        <row r="108">
          <cell r="D108" t="str">
            <v>C1921 - Fabricación de productos de la refinación del petróleo</v>
          </cell>
          <cell r="J108" t="str">
            <v>BETULIA-ANTIOQUIA</v>
          </cell>
          <cell r="P108" t="str">
            <v>406 - KAZAJSTAN</v>
          </cell>
        </row>
        <row r="109">
          <cell r="D109" t="str">
            <v>C1922 - Actividad de mezcla de combustibles</v>
          </cell>
          <cell r="J109" t="str">
            <v>BETULIA-SANTANDER</v>
          </cell>
          <cell r="P109" t="str">
            <v>410 - KENIA</v>
          </cell>
        </row>
        <row r="110">
          <cell r="D110" t="str">
            <v>C2011 - Fabricación de sustancias y productos químicos básicos</v>
          </cell>
          <cell r="J110" t="str">
            <v>BITUIMA-CUNDINAMARCA</v>
          </cell>
          <cell r="P110" t="str">
            <v>411 - KIRIBATI</v>
          </cell>
        </row>
        <row r="111">
          <cell r="D111" t="str">
            <v>C2012 - Fabricación de abonos y compuestos inorgánicos nitrogenados</v>
          </cell>
          <cell r="J111" t="str">
            <v>BOAVITA-BOYACA</v>
          </cell>
          <cell r="P111" t="str">
            <v>412 - KIRGUIZISTAN</v>
          </cell>
        </row>
        <row r="112">
          <cell r="D112" t="str">
            <v>C2013 - Fabricación de plásticos en formas primarias</v>
          </cell>
          <cell r="J112" t="str">
            <v>BOCHALEMA-NORTE DE SANTANDER</v>
          </cell>
          <cell r="P112" t="str">
            <v>413 - KUWAIT</v>
          </cell>
        </row>
        <row r="113">
          <cell r="D113" t="str">
            <v>C2014 - Fabricación de caucho sintético en formas primarias</v>
          </cell>
          <cell r="J113" t="str">
            <v>BOGOTA-D.C.-BOGOTA D.C.</v>
          </cell>
          <cell r="P113" t="str">
            <v>420 - LAOS - REPUBLICA POPULAR DEMOCRATICA DE</v>
          </cell>
        </row>
        <row r="114">
          <cell r="D114" t="str">
            <v>C2021 - Fabricación de plaguicidas y otros productos químicos de uso agropecuario</v>
          </cell>
          <cell r="J114" t="str">
            <v>BOJACA-CUNDINAMARCA</v>
          </cell>
          <cell r="P114" t="str">
            <v>426 - LESOTHO</v>
          </cell>
        </row>
        <row r="115">
          <cell r="D115" t="str">
            <v>C2022 - Fabricación de pinturas, barnices y revestimientos similares, tintas para impresión y masillas</v>
          </cell>
          <cell r="J115" t="str">
            <v>BOJAYA-CHOCO</v>
          </cell>
          <cell r="P115" t="str">
            <v>429 - LETONIA</v>
          </cell>
        </row>
        <row r="116">
          <cell r="D116" t="str">
            <v>C2023 - Fabricación de jabones y detergentes, preparados para limpiar y pulir; perfumes y preparados de tocador</v>
          </cell>
          <cell r="J116" t="str">
            <v>BOLIVAR-ANTIOQUIA</v>
          </cell>
          <cell r="P116" t="str">
            <v>431 - LIBANO</v>
          </cell>
        </row>
        <row r="117">
          <cell r="D117" t="str">
            <v>C2029 - Fabricación de otros productos químicos n.c.p.</v>
          </cell>
          <cell r="J117" t="str">
            <v>BOLIVAR-CAUCA</v>
          </cell>
          <cell r="P117" t="str">
            <v>434 - LIBERIA</v>
          </cell>
        </row>
        <row r="118">
          <cell r="D118" t="str">
            <v>C2030 - Fabricación de fibras sintéticas y artificiales</v>
          </cell>
          <cell r="J118" t="str">
            <v>BOLIVAR-SANTANDER</v>
          </cell>
          <cell r="P118" t="str">
            <v>438 - LIBIA (INCLUYE FEZZAN)</v>
          </cell>
        </row>
        <row r="119">
          <cell r="D119" t="str">
            <v>C2100 - Fabricación de productos farmacéuticos, sustancias químicas medicinales y productos botánicos de uso farmacéutico</v>
          </cell>
          <cell r="J119" t="str">
            <v>BOLIVAR-VALLE</v>
          </cell>
          <cell r="P119" t="str">
            <v>440 - LIECHTENSTEIN</v>
          </cell>
        </row>
        <row r="120">
          <cell r="D120" t="str">
            <v>C2211 - Fabricación de llantas y neumáticos de caucho</v>
          </cell>
          <cell r="J120" t="str">
            <v>BOSA-BOGOTA D.C.</v>
          </cell>
          <cell r="P120" t="str">
            <v>443 - LITUANIA</v>
          </cell>
        </row>
        <row r="121">
          <cell r="D121" t="str">
            <v>C2212 - Reencauche de llantas usadas</v>
          </cell>
          <cell r="J121" t="str">
            <v>BOSCONIA-CESAR</v>
          </cell>
          <cell r="P121" t="str">
            <v>445 - LUXEMBURGO</v>
          </cell>
        </row>
        <row r="122">
          <cell r="D122" t="str">
            <v>C2219 - Fabricación de formas básicas de caucho y otros productos de caucho n.c.p.</v>
          </cell>
          <cell r="J122" t="str">
            <v>BOYACA-BOYACA</v>
          </cell>
          <cell r="P122" t="str">
            <v>447 - MACAO</v>
          </cell>
        </row>
        <row r="123">
          <cell r="D123" t="str">
            <v>C2221 - Fabricación de formas básicas de plástico</v>
          </cell>
          <cell r="J123" t="str">
            <v>BRICENO-ANTIOQUIA</v>
          </cell>
          <cell r="P123" t="str">
            <v>448 - MACEDONIA</v>
          </cell>
        </row>
        <row r="124">
          <cell r="D124" t="str">
            <v>C2229 - Fabricación de artículos de plástico n.c.p.</v>
          </cell>
          <cell r="J124" t="str">
            <v>BRICENO-BOYACA</v>
          </cell>
          <cell r="P124" t="str">
            <v>450 - MADAGASCAR</v>
          </cell>
        </row>
        <row r="125">
          <cell r="D125" t="str">
            <v>C2310 - Fabricación de vidrio y productos de vidrio</v>
          </cell>
          <cell r="J125" t="str">
            <v>BUCARAMANGA-SANTANDER</v>
          </cell>
          <cell r="P125" t="str">
            <v>455 - MALAYSIA</v>
          </cell>
        </row>
        <row r="126">
          <cell r="D126" t="str">
            <v>C2391 - Fabricación de productos refractarios</v>
          </cell>
          <cell r="J126" t="str">
            <v>BUCARASICA-NORTE DE SANTANDER</v>
          </cell>
          <cell r="P126" t="str">
            <v>458 - MALAWI</v>
          </cell>
        </row>
        <row r="127">
          <cell r="D127" t="str">
            <v>C2392 - Fabricación de materiales de arcilla para la construcción</v>
          </cell>
          <cell r="J127" t="str">
            <v>BUENAVENTURA-VALLE</v>
          </cell>
          <cell r="P127" t="str">
            <v>461 - MALDIVAS</v>
          </cell>
        </row>
        <row r="128">
          <cell r="D128" t="str">
            <v>C2393 - Fabricación de otros productos de cerámica y porcelana</v>
          </cell>
          <cell r="J128" t="str">
            <v>BUENAVISTA-BOYACA</v>
          </cell>
          <cell r="P128" t="str">
            <v>464 - MALI</v>
          </cell>
        </row>
        <row r="129">
          <cell r="D129" t="str">
            <v>C2394 - Fabricación de cemento, cal y yeso</v>
          </cell>
          <cell r="J129" t="str">
            <v>BUENAVISTA-CORDOBA</v>
          </cell>
          <cell r="P129" t="str">
            <v>467 - MALTA</v>
          </cell>
        </row>
        <row r="130">
          <cell r="D130" t="str">
            <v>C2395 - Fabricación de artículos de hormigón, cemento y yeso</v>
          </cell>
          <cell r="J130" t="str">
            <v>BUENAVISTA-QUINDIO</v>
          </cell>
          <cell r="P130" t="str">
            <v>469 - MARIANAS DEL NORTE - ISLAS</v>
          </cell>
        </row>
        <row r="131">
          <cell r="D131" t="str">
            <v>C2396 - Corte, tallado y acabado de la piedra</v>
          </cell>
          <cell r="J131" t="str">
            <v>BUENAVISTA-SUCRE</v>
          </cell>
          <cell r="P131" t="str">
            <v>472 - MARSHALL - ISLAS</v>
          </cell>
        </row>
        <row r="132">
          <cell r="D132" t="str">
            <v>C2399 - Fabricación de otros productos minerales no metálicos n.c.p.</v>
          </cell>
          <cell r="J132" t="str">
            <v>BUENOS-AIRES-CAUCA</v>
          </cell>
          <cell r="P132" t="str">
            <v>474 - MARRUECOS</v>
          </cell>
        </row>
        <row r="133">
          <cell r="D133" t="str">
            <v>C2410 - Industrias básicas de hierro y de acero</v>
          </cell>
          <cell r="J133" t="str">
            <v>BUESACO-NARINO</v>
          </cell>
          <cell r="P133" t="str">
            <v>477 - MARTINICA</v>
          </cell>
        </row>
        <row r="134">
          <cell r="D134" t="str">
            <v>C2421 - Industrias básicas de metales preciosos</v>
          </cell>
          <cell r="J134" t="str">
            <v>BUGA-VALLE</v>
          </cell>
          <cell r="P134" t="str">
            <v>485 - MAURICIO</v>
          </cell>
        </row>
        <row r="135">
          <cell r="D135" t="str">
            <v>C2429 - Industrias básicas de otros metales no ferrosos</v>
          </cell>
          <cell r="J135" t="str">
            <v>BUGALAGRANDE-VALLE</v>
          </cell>
          <cell r="P135" t="str">
            <v>488 - MAURITANIA</v>
          </cell>
        </row>
        <row r="136">
          <cell r="D136" t="str">
            <v>C2431 - Fundición de hierro y de acero</v>
          </cell>
          <cell r="J136" t="str">
            <v>BURITICA-ANTIOQUIA</v>
          </cell>
          <cell r="P136" t="str">
            <v>493 - MEXICO</v>
          </cell>
        </row>
        <row r="137">
          <cell r="D137" t="str">
            <v>C2432 - Fundición de metales no ferrosos</v>
          </cell>
          <cell r="J137" t="str">
            <v>BUSBANZA-BOYACA</v>
          </cell>
          <cell r="P137" t="str">
            <v>494 - MICRONESIA - ESTADOS FEDERADOS DE</v>
          </cell>
        </row>
        <row r="138">
          <cell r="D138" t="str">
            <v>C2511 - Fabricación de productos metálicos para uso estructural</v>
          </cell>
          <cell r="J138" t="str">
            <v>CABRERA-CUNDINAMARCA</v>
          </cell>
          <cell r="P138" t="str">
            <v>496 - MOLDAVIA</v>
          </cell>
        </row>
        <row r="139">
          <cell r="D139" t="str">
            <v>C2512 - Fabricación de tanques, depósitos y recipientes de metal, excepto los utilizados para el envase o transporte de mercancías</v>
          </cell>
          <cell r="J139" t="str">
            <v>CABRERA-SANTANDER</v>
          </cell>
          <cell r="P139" t="str">
            <v>497 - MONGOLIA</v>
          </cell>
        </row>
        <row r="140">
          <cell r="D140" t="str">
            <v>C2513 - Fabricación de generadores de vapor, excepto calderas de agua caliente para calefacción central</v>
          </cell>
          <cell r="J140" t="str">
            <v>CABUYARO-META</v>
          </cell>
          <cell r="P140" t="str">
            <v>498 -MONACO</v>
          </cell>
        </row>
        <row r="141">
          <cell r="D141" t="str">
            <v>C2520 - Fabricación de armas y municiones</v>
          </cell>
          <cell r="J141" t="str">
            <v>CACAHUAL-GUAINIA</v>
          </cell>
          <cell r="P141" t="str">
            <v>501 - MONSERRAT - ISLA</v>
          </cell>
        </row>
        <row r="142">
          <cell r="D142" t="str">
            <v>C2591 - Forja, prensado, estampado y laminado de metal; pulvimetalurgia</v>
          </cell>
          <cell r="J142" t="str">
            <v>CACERES-ANTIOQUIA</v>
          </cell>
          <cell r="P142" t="str">
            <v>505 - MOZAMBIQUE</v>
          </cell>
        </row>
        <row r="143">
          <cell r="D143" t="str">
            <v>C2592 - Tratamiento y revestimiento de metales; mecanizado</v>
          </cell>
          <cell r="J143" t="str">
            <v>CACHIPAY-CUNDINAMARCA</v>
          </cell>
          <cell r="P143" t="str">
            <v>507- NAMIBIA</v>
          </cell>
        </row>
        <row r="144">
          <cell r="D144" t="str">
            <v>C2593 - Fabricación de artículos de cuchillería, herramientas de mano y artículos de ferretería</v>
          </cell>
          <cell r="J144" t="str">
            <v>CACHIRA-NORTE DE SANTANDER</v>
          </cell>
          <cell r="P144" t="str">
            <v>508 - NAURU</v>
          </cell>
        </row>
        <row r="145">
          <cell r="D145" t="str">
            <v>C2599 - Fabricación de otros productos elaborados de metal n.c.p.</v>
          </cell>
          <cell r="J145" t="str">
            <v>CACOTA-NORTE DE SANTANDER</v>
          </cell>
          <cell r="P145" t="str">
            <v>511 - NAVIDAD (CHRISTMAS) - ISLAS</v>
          </cell>
        </row>
        <row r="146">
          <cell r="D146" t="str">
            <v>C2610 - Fabricación de componentes y tableros electrónicos</v>
          </cell>
          <cell r="J146" t="str">
            <v>CAICEDO-ANTIOQUIA</v>
          </cell>
          <cell r="P146" t="str">
            <v>517 - NEPAL</v>
          </cell>
        </row>
        <row r="147">
          <cell r="D147" t="str">
            <v>C2620 - Fabricación de computadoras y de equipo periférico</v>
          </cell>
          <cell r="J147" t="str">
            <v>CAICEDONIA-VALLE</v>
          </cell>
          <cell r="P147" t="str">
            <v>521 - NICARAGUA</v>
          </cell>
        </row>
        <row r="148">
          <cell r="D148" t="str">
            <v>C2630 - Fabricación de equipos de comunicación</v>
          </cell>
          <cell r="J148" t="str">
            <v>CAIMITO-SUCRE</v>
          </cell>
          <cell r="P148" t="str">
            <v>525 - NIGER</v>
          </cell>
        </row>
        <row r="149">
          <cell r="D149" t="str">
            <v>C2640 - Fabricación de aparatos electrónicos de consumo</v>
          </cell>
          <cell r="J149" t="str">
            <v>CAJAMARCA-TOLIMA</v>
          </cell>
          <cell r="P149" t="str">
            <v>528 - NIGERIA</v>
          </cell>
        </row>
        <row r="150">
          <cell r="D150" t="str">
            <v>C2651 - Fabricación de equipo de medición, prueba, navegación y control</v>
          </cell>
          <cell r="J150" t="str">
            <v>CAJIBIO-CAUCA</v>
          </cell>
          <cell r="P150" t="str">
            <v>531 - NIUE - ISLA</v>
          </cell>
        </row>
        <row r="151">
          <cell r="D151" t="str">
            <v>C2652 - Fabricación de relojes</v>
          </cell>
          <cell r="J151" t="str">
            <v>CAJICA-CUNDINAMARCA</v>
          </cell>
          <cell r="P151" t="str">
            <v>535 - NORFOLK - ISLA</v>
          </cell>
        </row>
        <row r="152">
          <cell r="D152" t="str">
            <v>C2660 - Fabricación de equipo de irradiación y equipo electrónico de uso médico y terapéutico</v>
          </cell>
          <cell r="J152" t="str">
            <v>CALAMAR-BOLIVAR</v>
          </cell>
          <cell r="P152" t="str">
            <v>538 - NORUEGA</v>
          </cell>
        </row>
        <row r="153">
          <cell r="D153" t="str">
            <v>C2670 - Fabricación de instrumentos ópticos y equipo fotográfico</v>
          </cell>
          <cell r="J153" t="str">
            <v>CALAMAR-GUAVIARE</v>
          </cell>
          <cell r="P153" t="str">
            <v>542 - NUEVA CALEDONIA</v>
          </cell>
        </row>
        <row r="154">
          <cell r="D154" t="str">
            <v>C2680 - Fabricación de medios magnéticos y ópticos para almacenamiento de datos</v>
          </cell>
          <cell r="J154" t="str">
            <v>CALARCA-QUINDIO</v>
          </cell>
          <cell r="P154" t="str">
            <v>545 - PAPUASIA NUEVA GUINEA</v>
          </cell>
        </row>
        <row r="155">
          <cell r="D155" t="str">
            <v>C2711 - Fabricación de motores, generadores y transformadores eléctricos</v>
          </cell>
          <cell r="J155" t="str">
            <v>CALDAS-ANTIOQUIA</v>
          </cell>
          <cell r="P155" t="str">
            <v>548 - NUEVA ZELANDIA</v>
          </cell>
        </row>
        <row r="156">
          <cell r="D156" t="str">
            <v>C2712 - Fabricación de aparatos de distribución y control de la energía eléctrica</v>
          </cell>
          <cell r="J156" t="str">
            <v>CALDAS-BOYACA</v>
          </cell>
          <cell r="P156" t="str">
            <v>551 - VANUATU</v>
          </cell>
        </row>
        <row r="157">
          <cell r="D157" t="str">
            <v>C2720 - Fabricación de pilas, baterías y acumuladores eléctricos</v>
          </cell>
          <cell r="J157" t="str">
            <v>CALDONO-CAUCA</v>
          </cell>
          <cell r="P157" t="str">
            <v>556 - OMAN</v>
          </cell>
        </row>
        <row r="158">
          <cell r="D158" t="str">
            <v>C2731 - Fabricación de hilos y cables eléctricos y de fibra óptica</v>
          </cell>
          <cell r="J158" t="str">
            <v>CALI-VALLE</v>
          </cell>
          <cell r="P158" t="str">
            <v>566 - PACIFICO - ISLAS (USA)</v>
          </cell>
        </row>
        <row r="159">
          <cell r="D159" t="str">
            <v>C2732 - Fabricación de dispositivos de cableado</v>
          </cell>
          <cell r="J159" t="str">
            <v>CALIFORNIA-SANTANDER</v>
          </cell>
          <cell r="P159" t="str">
            <v>573 - PAISES BAJOS (HOLANDA)</v>
          </cell>
        </row>
        <row r="160">
          <cell r="D160" t="str">
            <v>C2740 - Fabricación de equipos eléctricos de iluminación</v>
          </cell>
          <cell r="J160" t="str">
            <v>CALIMA-VALLE</v>
          </cell>
          <cell r="P160" t="str">
            <v>576 - PAKISTAN</v>
          </cell>
        </row>
        <row r="161">
          <cell r="D161" t="str">
            <v>C2750 - Fabricación de aparatos de uso doméstico</v>
          </cell>
          <cell r="J161" t="str">
            <v>CALOTO-CAUCA</v>
          </cell>
          <cell r="P161" t="str">
            <v>578 - PALAU - ISLAS</v>
          </cell>
        </row>
        <row r="162">
          <cell r="D162" t="str">
            <v>C2790 - Fabricación de otros tipos de equipo eléctrico n.c.p.</v>
          </cell>
          <cell r="J162" t="str">
            <v>CAMPAMENTO-ANTIOQUIA</v>
          </cell>
          <cell r="P162" t="str">
            <v>580 - PANAMA</v>
          </cell>
        </row>
        <row r="163">
          <cell r="D163" t="str">
            <v>C2811 - Fabricación de motores, turbinas, y partes para motores de combustión interna</v>
          </cell>
          <cell r="J163" t="str">
            <v>CAMPO-DE-LA-CRUZ-ATLANTICO</v>
          </cell>
          <cell r="P163" t="str">
            <v>586 - PARAGUAY</v>
          </cell>
        </row>
        <row r="164">
          <cell r="D164" t="str">
            <v>C2812 - Fabricación de equipos de potencia hidráulica y neumática</v>
          </cell>
          <cell r="J164" t="str">
            <v>CAMPOALEGRE-HUILA</v>
          </cell>
          <cell r="P164" t="str">
            <v>589 - PERU</v>
          </cell>
        </row>
        <row r="165">
          <cell r="D165" t="str">
            <v>C2813 - Fabricación de otras bombas, compresores, grifos y válvulas</v>
          </cell>
          <cell r="J165" t="str">
            <v>CAMPOHERMOSO-BOYACA</v>
          </cell>
          <cell r="P165" t="str">
            <v>593 - PITCAIRN - ISLA</v>
          </cell>
        </row>
        <row r="166">
          <cell r="D166" t="str">
            <v>C2814 - Fabricación de cojinetes, engranajes, trenes de engranajes y piezas de transmisión</v>
          </cell>
          <cell r="J166" t="str">
            <v>CANALETE-CORDOBA</v>
          </cell>
          <cell r="P166" t="str">
            <v>599 - POLINESIA FRANCESA</v>
          </cell>
        </row>
        <row r="167">
          <cell r="D167" t="str">
            <v>C2815 - Fabricación de hornos, hogares y quemadores industriales</v>
          </cell>
          <cell r="J167" t="str">
            <v>CANASGORDAS-ANTIOQUIA</v>
          </cell>
          <cell r="P167" t="str">
            <v>603 - POLONIA</v>
          </cell>
        </row>
        <row r="168">
          <cell r="D168" t="str">
            <v>C2816 - Fabricación de equipo de elevación y manipulación</v>
          </cell>
          <cell r="J168" t="str">
            <v>CANDELARIA-ATLANTICO</v>
          </cell>
          <cell r="P168" t="str">
            <v>607 - PORTUGAL</v>
          </cell>
        </row>
        <row r="169">
          <cell r="D169" t="str">
            <v>C2817 - Fabricación de maquinaria y equipo de oficina (excepto computadoras y equipo periférico)</v>
          </cell>
          <cell r="J169" t="str">
            <v>CANDELARIA-VALLE</v>
          </cell>
          <cell r="P169" t="str">
            <v>611 - PUERTO RICO</v>
          </cell>
        </row>
        <row r="170">
          <cell r="D170" t="str">
            <v>C2818 - Fabricación de herramientas manuales con motor</v>
          </cell>
          <cell r="J170" t="str">
            <v>CANTAGALLO-BOLIVAR</v>
          </cell>
          <cell r="P170" t="str">
            <v>618 - QATAR</v>
          </cell>
        </row>
        <row r="171">
          <cell r="D171" t="str">
            <v>C2819 - Fabricación de otros tipos de maquinaria y equipo de uso general n.c.p.</v>
          </cell>
          <cell r="J171" t="str">
            <v>CAPARRAPI-CUNDINAMARCA</v>
          </cell>
          <cell r="P171" t="str">
            <v>628 - REINO UNIDO</v>
          </cell>
        </row>
        <row r="172">
          <cell r="D172" t="str">
            <v>C2821 - Fabricación de maquinaria agropecuaria y forestal</v>
          </cell>
          <cell r="J172" t="str">
            <v>CAPITANEJO-SANTANDER</v>
          </cell>
          <cell r="P172" t="str">
            <v>640 - REPUBLICA CENTROAFRICANA</v>
          </cell>
        </row>
        <row r="173">
          <cell r="D173" t="str">
            <v>C2822 - Fabricación de máquinas formadoras de metal y de máquinas herramienta</v>
          </cell>
          <cell r="J173" t="str">
            <v>CAQUEZA-CUNDINAMARCA</v>
          </cell>
          <cell r="P173" t="str">
            <v>644 - REPUBLICA CHECA</v>
          </cell>
        </row>
        <row r="174">
          <cell r="D174" t="str">
            <v>C2823 - Fabricación de maquinaria para la metalurgia</v>
          </cell>
          <cell r="J174" t="str">
            <v>CARACOLI-ANTIOQUIA</v>
          </cell>
          <cell r="P174" t="str">
            <v>647 - REPUBLICA DOMINICANA</v>
          </cell>
        </row>
        <row r="175">
          <cell r="D175" t="str">
            <v>C2824 - Fabricación de maquinaria para explotación de minas y canteras y para obras de construcción</v>
          </cell>
          <cell r="J175" t="str">
            <v>CARAMANTA-ANTIOQUIA</v>
          </cell>
          <cell r="P175" t="str">
            <v>660 - REUNION</v>
          </cell>
        </row>
        <row r="176">
          <cell r="D176" t="str">
            <v>C2825 - Fabricación de maquinaria para la elaboración de alimentos, bebidas y tabaco</v>
          </cell>
          <cell r="J176" t="str">
            <v>CARCASI-SANTANDER</v>
          </cell>
          <cell r="P176" t="str">
            <v>665 - ZIMBABWE</v>
          </cell>
        </row>
        <row r="177">
          <cell r="D177" t="str">
            <v>C2826 - Fabricación de maquinaria para la elaboración de productos textiles, prendas de vestir y cueros</v>
          </cell>
          <cell r="J177" t="str">
            <v>CAREPA-ANTIOQUIA</v>
          </cell>
          <cell r="P177" t="str">
            <v>670 - RUMANIA</v>
          </cell>
        </row>
        <row r="178">
          <cell r="D178" t="str">
            <v>C2829 - Fabricación de otros tipos de maquinaria y equipo de uso especial n.c.p.</v>
          </cell>
          <cell r="J178" t="str">
            <v>CARMEN-DE-APICALA-TOLIMA</v>
          </cell>
          <cell r="P178" t="str">
            <v>675 - RUANDA</v>
          </cell>
        </row>
        <row r="179">
          <cell r="D179" t="str">
            <v>C2910 - Fabricación de vehículos automotores y sus motores</v>
          </cell>
          <cell r="J179" t="str">
            <v>CARMEN-DE-BOLIVAR-BOLIVAR</v>
          </cell>
          <cell r="P179" t="str">
            <v>676 - RUSIA</v>
          </cell>
        </row>
        <row r="180">
          <cell r="D180" t="str">
            <v>C2920 - Fabricación de carrocerías para vehículos automotores; fabricación de remolques y semirremolques</v>
          </cell>
          <cell r="J180" t="str">
            <v>CARMEN-DE-CARUPA-CUNDINAMARCA</v>
          </cell>
          <cell r="P180" t="str">
            <v>677 - SALOMON - ISLAS</v>
          </cell>
        </row>
        <row r="181">
          <cell r="D181" t="str">
            <v>C2930 - Fabricación de partes, piezas (autopartes) y accesorios (lujos) para vehículos automotores</v>
          </cell>
          <cell r="J181" t="str">
            <v>CARMEN-DE-VIBORAL-ANTIOQUIA</v>
          </cell>
          <cell r="P181" t="str">
            <v>685 - SAHARA OCCIDENTAL</v>
          </cell>
        </row>
        <row r="182">
          <cell r="D182" t="str">
            <v>C3011 - Construcción de barcos y de estructuras flotantes</v>
          </cell>
          <cell r="J182" t="str">
            <v>CARMEN-DEL-DARIEN-CHOCO</v>
          </cell>
          <cell r="P182" t="str">
            <v>687 - SAMOA</v>
          </cell>
        </row>
        <row r="183">
          <cell r="D183" t="str">
            <v>C3012 - Construcción de embarcaciones de recreo y deporte</v>
          </cell>
          <cell r="J183" t="str">
            <v>CAROLINA-ANTIOQUIA</v>
          </cell>
          <cell r="P183" t="str">
            <v>690 - SAMOA NORTEAMERICANA</v>
          </cell>
        </row>
        <row r="184">
          <cell r="D184" t="str">
            <v>C3020 - Fabricación de locomotoras y de material rodante para ferrocarriles</v>
          </cell>
          <cell r="J184" t="str">
            <v>CARTAGENA-BOLIVAR</v>
          </cell>
          <cell r="P184" t="str">
            <v>695 - SAN CRISTOBAL Y NIEVES</v>
          </cell>
        </row>
        <row r="185">
          <cell r="D185" t="str">
            <v>C3030 - Fabricación de aeronaves, naves espaciales y de maquinaria conexa</v>
          </cell>
          <cell r="J185" t="str">
            <v>CARTAGENA-DEL-CHAIRA-CAQUETA</v>
          </cell>
          <cell r="P185" t="str">
            <v>697 - SAN MARINO</v>
          </cell>
        </row>
        <row r="186">
          <cell r="D186" t="str">
            <v>C3040 - Fabricación de vehículos militares de combate</v>
          </cell>
          <cell r="J186" t="str">
            <v>CARTAGO-VALLE</v>
          </cell>
          <cell r="P186" t="str">
            <v>700 - SAN PEDRO Y MIGUELON</v>
          </cell>
        </row>
        <row r="187">
          <cell r="D187" t="str">
            <v>C3091 - Fabricación de motocicletas</v>
          </cell>
          <cell r="J187" t="str">
            <v>CARURU-VAUPES</v>
          </cell>
          <cell r="P187" t="str">
            <v>705 - SAN VICENTE Y LAS GRANADINAS</v>
          </cell>
        </row>
        <row r="188">
          <cell r="D188" t="str">
            <v>C3092 - Fabricación de bicicletas y de sillas de ruedas para personas con discapacidad</v>
          </cell>
          <cell r="J188" t="str">
            <v>CASABIANCA-TOLIMA</v>
          </cell>
          <cell r="P188" t="str">
            <v>710 - SANTA ELENA</v>
          </cell>
        </row>
        <row r="189">
          <cell r="D189" t="str">
            <v>C3099 - Fabricación de otros tipos de equipo de transporte n.c.p.</v>
          </cell>
          <cell r="J189" t="str">
            <v>CASTILLA-LA-NUEVA-META</v>
          </cell>
          <cell r="P189" t="str">
            <v>715 - SANTA LUCIA</v>
          </cell>
        </row>
        <row r="190">
          <cell r="D190" t="str">
            <v>C3110 - Fabricación de muebles</v>
          </cell>
          <cell r="J190" t="str">
            <v>CAUCASIA-ANTIOQUIA</v>
          </cell>
          <cell r="P190" t="str">
            <v>720 - SANTO TOME Y PRINCIPE</v>
          </cell>
        </row>
        <row r="191">
          <cell r="D191" t="str">
            <v>C3120 - Fabricación de colchones y somieres</v>
          </cell>
          <cell r="J191" t="str">
            <v>CEPITA-SANTANDER</v>
          </cell>
          <cell r="P191" t="str">
            <v>728 - SENEGAL</v>
          </cell>
        </row>
        <row r="192">
          <cell r="D192" t="str">
            <v>C3210 - Fabricación de joyas, bisutería y artículos conexos</v>
          </cell>
          <cell r="J192" t="str">
            <v>CERETE-CORDOBA</v>
          </cell>
          <cell r="P192" t="str">
            <v>731 - SEYCHELLES</v>
          </cell>
        </row>
        <row r="193">
          <cell r="D193" t="str">
            <v>C3220 - Fabricación de instrumentos musicales</v>
          </cell>
          <cell r="J193" t="str">
            <v>CERINZA-BOYACA</v>
          </cell>
          <cell r="P193" t="str">
            <v>735 - SIERRA LEONA</v>
          </cell>
        </row>
        <row r="194">
          <cell r="D194" t="str">
            <v>C3230 - Fabricación de artículos y equipo para la práctica del deporte</v>
          </cell>
          <cell r="J194" t="str">
            <v>CERRITO-SANTANDER</v>
          </cell>
          <cell r="P194" t="str">
            <v>741- SINGAPUR</v>
          </cell>
        </row>
        <row r="195">
          <cell r="D195" t="str">
            <v>C3240 - Fabricación de juegos, juguetes y rompecabezas</v>
          </cell>
          <cell r="J195" t="str">
            <v>CERRO-DE-SAN-ANTONIO-MAGDALENA</v>
          </cell>
          <cell r="P195" t="str">
            <v>744 - SIRIA - REPUBLICA ARABE DE</v>
          </cell>
        </row>
        <row r="196">
          <cell r="D196" t="str">
            <v>C3250 - Fabricación de instrumentos, aparatos y materiales médicos y odontológicos (incluido mobiliario)</v>
          </cell>
          <cell r="J196" t="str">
            <v>CHACHAGÜÍ-NARINO</v>
          </cell>
          <cell r="P196" t="str">
            <v>748 - SOMALIA</v>
          </cell>
        </row>
        <row r="197">
          <cell r="D197" t="str">
            <v>C3290 - Otras industrias manufactureras n.c.p.</v>
          </cell>
          <cell r="J197" t="str">
            <v>CHAGUANI-CUNDINAMARCA</v>
          </cell>
          <cell r="P197" t="str">
            <v>750 - SRI LANKA</v>
          </cell>
        </row>
        <row r="198">
          <cell r="D198" t="str">
            <v>C3311 - Mantenimiento y reparación especializado de productos elaborados en metal</v>
          </cell>
          <cell r="J198" t="str">
            <v>CHALAN-SUCRE</v>
          </cell>
          <cell r="P198" t="str">
            <v>756 - SUDAFRICA - REPUBLICA DE</v>
          </cell>
        </row>
        <row r="199">
          <cell r="D199" t="str">
            <v>C3312 - Mantenimiento y reparación especializado de maquinaria y equipo</v>
          </cell>
          <cell r="J199" t="str">
            <v>CHAMEZA-CASANARE</v>
          </cell>
          <cell r="P199" t="str">
            <v>759 - SUDAN</v>
          </cell>
        </row>
        <row r="200">
          <cell r="D200" t="str">
            <v>C3313 - Mantenimiento y reparación especializado de equipo electrónico y óptico</v>
          </cell>
          <cell r="J200" t="str">
            <v>CHAPARRAL-TOLIMA</v>
          </cell>
          <cell r="P200" t="str">
            <v>764 - SUECIA</v>
          </cell>
        </row>
        <row r="201">
          <cell r="D201" t="str">
            <v>C3314 - Mantenimiento y reparación especializado de equipo eléctrico</v>
          </cell>
          <cell r="J201" t="str">
            <v>CHARALA-SANTANDER</v>
          </cell>
          <cell r="P201" t="str">
            <v>767 - SUIZA</v>
          </cell>
        </row>
        <row r="202">
          <cell r="D202" t="str">
            <v>C3315 - Mantenimiento y reparación especializado de equipo de transporte, excepto los vehículos automotores, motocicletas y bicicletas</v>
          </cell>
          <cell r="J202" t="str">
            <v>CHARTA-SANTANDER</v>
          </cell>
          <cell r="P202" t="str">
            <v>770 - SURINAM</v>
          </cell>
        </row>
        <row r="203">
          <cell r="D203" t="str">
            <v>C3319 - Mantenimiento y reparación de otros tipos de equipos y sus componentes n.c.p.</v>
          </cell>
          <cell r="J203" t="str">
            <v>CHIA-CUNDINAMARCA</v>
          </cell>
          <cell r="P203" t="str">
            <v>773 - SWAZILANDIA</v>
          </cell>
        </row>
        <row r="204">
          <cell r="D204" t="str">
            <v>C3320 - Instalación especializada de maquinaria y equipo industrial</v>
          </cell>
          <cell r="J204" t="str">
            <v>CHIGORODO-ANTIOQUIA</v>
          </cell>
          <cell r="P204" t="str">
            <v>774 - TADJIKISTAN</v>
          </cell>
        </row>
        <row r="205">
          <cell r="D205" t="str">
            <v>D3511 - Generación de energía eléctrica</v>
          </cell>
          <cell r="J205" t="str">
            <v>CHIMA-CORDOBA</v>
          </cell>
          <cell r="P205" t="str">
            <v>776 - TAILANDIA</v>
          </cell>
        </row>
        <row r="206">
          <cell r="D206" t="str">
            <v>D3512 - Transmisión de energía eléctrica</v>
          </cell>
          <cell r="J206" t="str">
            <v>CHIMA-SANTANDER</v>
          </cell>
          <cell r="P206" t="str">
            <v>780 - TANZANIA - REPUBLICA UNIDA DE</v>
          </cell>
        </row>
        <row r="207">
          <cell r="D207" t="str">
            <v>D3513 - Distribución de energía eléctrica</v>
          </cell>
          <cell r="J207" t="str">
            <v>CHIMICHAGUA-CESAR</v>
          </cell>
          <cell r="P207" t="str">
            <v>783- DJIBOUTI</v>
          </cell>
        </row>
        <row r="208">
          <cell r="D208" t="str">
            <v>D3514 - Comercialización de energía eléctrica</v>
          </cell>
          <cell r="J208" t="str">
            <v>CHINACOTA-NORTE DE SANTANDER</v>
          </cell>
          <cell r="P208" t="str">
            <v>787 - TERRITORIO BRITANICO DEL OCEANO INDICO</v>
          </cell>
        </row>
        <row r="209">
          <cell r="D209" t="str">
            <v>D3520 - Producción de gas; distribución de combustibles gaseosos por tuberías</v>
          </cell>
          <cell r="J209" t="str">
            <v>CHINAVITA-BOYACA</v>
          </cell>
          <cell r="P209" t="str">
            <v>788 - TIMOR DEL ESTE</v>
          </cell>
        </row>
        <row r="210">
          <cell r="D210" t="str">
            <v>D3530 - Suministro de vapor y aire acondicionado</v>
          </cell>
          <cell r="J210" t="str">
            <v>CHINCHINA-CALDAS</v>
          </cell>
          <cell r="P210" t="str">
            <v>800 - TOGO</v>
          </cell>
        </row>
        <row r="211">
          <cell r="D211" t="str">
            <v>E3600 - Captación, tratamiento y distribución de agua</v>
          </cell>
          <cell r="J211" t="str">
            <v>CHINU-CORDOBA</v>
          </cell>
          <cell r="P211" t="str">
            <v>805 - TOKELAU</v>
          </cell>
        </row>
        <row r="212">
          <cell r="D212" t="str">
            <v>E3700 - Evacuación y tratamiento de aguas residuales</v>
          </cell>
          <cell r="J212" t="str">
            <v>CHIPAQUE-CUNDINAMARCA</v>
          </cell>
          <cell r="P212" t="str">
            <v>810 - TONGA</v>
          </cell>
        </row>
        <row r="213">
          <cell r="D213" t="str">
            <v>E3811 - Recolección de desechos no peligrosos</v>
          </cell>
          <cell r="J213" t="str">
            <v>CHIPATA-SANTANDER</v>
          </cell>
          <cell r="P213" t="str">
            <v>815 - TRINIDAD Y TOBAGO</v>
          </cell>
        </row>
        <row r="214">
          <cell r="D214" t="str">
            <v>E3812 - Recolección de desechos peligrosos</v>
          </cell>
          <cell r="J214" t="str">
            <v>CHIQUINQUIRA-BOYACA</v>
          </cell>
          <cell r="P214" t="str">
            <v>820 - TUNICIA</v>
          </cell>
        </row>
        <row r="215">
          <cell r="D215" t="str">
            <v>E3821 - Tratamiento y disposición de desechos no peligrosos</v>
          </cell>
          <cell r="J215" t="str">
            <v>CHIQUIZA-BOYACA</v>
          </cell>
          <cell r="P215" t="str">
            <v>823 - TURCAS Y CAICOS - ISLAS</v>
          </cell>
        </row>
        <row r="216">
          <cell r="D216" t="str">
            <v>E3822 - Tratamiento y disposición de desechos peligrosos</v>
          </cell>
          <cell r="J216" t="str">
            <v>CHIRIGUANA-CESAR</v>
          </cell>
          <cell r="P216" t="str">
            <v>825 - TURKMENISTAN</v>
          </cell>
        </row>
        <row r="217">
          <cell r="D217" t="str">
            <v>E3830 - Recuperación de materiales</v>
          </cell>
          <cell r="J217" t="str">
            <v>CHISCAS-BOYACA</v>
          </cell>
          <cell r="P217" t="str">
            <v>827 - TURQUIA</v>
          </cell>
        </row>
        <row r="218">
          <cell r="D218" t="str">
            <v>E3900 - Actividades de saneamiento ambiental y otros servicios de gestión de desechos</v>
          </cell>
          <cell r="J218" t="str">
            <v>CHITA-BOYACA</v>
          </cell>
          <cell r="P218" t="str">
            <v>828 - TUVALU</v>
          </cell>
        </row>
        <row r="219">
          <cell r="D219" t="str">
            <v>F4111 - Construcción de edificios residenciales</v>
          </cell>
          <cell r="J219" t="str">
            <v>CHITAGA-NORTE DE SANTANDER</v>
          </cell>
          <cell r="P219" t="str">
            <v>830 - UCRANIA</v>
          </cell>
        </row>
        <row r="220">
          <cell r="D220" t="str">
            <v>F4112 - Construcción de edificios no residenciales</v>
          </cell>
          <cell r="J220" t="str">
            <v>CHITARAQUE-BOYACA</v>
          </cell>
          <cell r="P220" t="str">
            <v>833 - UGANDA</v>
          </cell>
        </row>
        <row r="221">
          <cell r="D221" t="str">
            <v>F4210 - Construcción de carreteras y vías de ferrocarril</v>
          </cell>
          <cell r="J221" t="str">
            <v>CHIVATA-BOYACA</v>
          </cell>
          <cell r="P221" t="str">
            <v>845 - URUGUAY</v>
          </cell>
        </row>
        <row r="222">
          <cell r="D222" t="str">
            <v>F4220 - Construcción de proyectos de servicio público</v>
          </cell>
          <cell r="J222" t="str">
            <v>CHIVOLO-MAGDALENA</v>
          </cell>
          <cell r="P222" t="str">
            <v>847 - UZBEKISTAN</v>
          </cell>
        </row>
        <row r="223">
          <cell r="D223" t="str">
            <v>F4290 - Construcción de otras obras de ingeniería civil</v>
          </cell>
          <cell r="J223" t="str">
            <v>CHIVOR-BOYACA</v>
          </cell>
          <cell r="P223" t="str">
            <v>850 - VENEZUELA</v>
          </cell>
        </row>
        <row r="224">
          <cell r="D224" t="str">
            <v>F4311 - Demolición</v>
          </cell>
          <cell r="J224" t="str">
            <v>CHOACHI-CUNDINAMARCA</v>
          </cell>
          <cell r="P224" t="str">
            <v>855 - VIET NAM</v>
          </cell>
        </row>
        <row r="225">
          <cell r="D225" t="str">
            <v>F4312 - Preparación del terreno</v>
          </cell>
          <cell r="J225" t="str">
            <v>CHOCONTA-CUNDINAMARCA</v>
          </cell>
          <cell r="P225" t="str">
            <v>863 - VIRGENES - ISLAS (BRITANICAS)</v>
          </cell>
        </row>
        <row r="226">
          <cell r="D226" t="str">
            <v>F4321 - Instalaciones eléctricas</v>
          </cell>
          <cell r="J226" t="str">
            <v>CICUCO-BOLIVAR</v>
          </cell>
          <cell r="P226" t="str">
            <v>866 - VIRGENES - ISLAS (NORTEAMERICANAS)</v>
          </cell>
        </row>
        <row r="227">
          <cell r="D227" t="str">
            <v>F4322 - Instalaciones de fontanería, calefacción y aire acondicionado</v>
          </cell>
          <cell r="J227" t="str">
            <v>CIENAGA-BOYACA</v>
          </cell>
          <cell r="P227" t="str">
            <v>870 - FIJI</v>
          </cell>
        </row>
        <row r="228">
          <cell r="D228" t="str">
            <v>F4329 - Otras instalaciones especializadas</v>
          </cell>
          <cell r="J228" t="str">
            <v>CIENAGA-DE-ORO-CORDOBA</v>
          </cell>
          <cell r="P228" t="str">
            <v>875 - WALLIS Y FORTUNA - ISLAS</v>
          </cell>
        </row>
        <row r="229">
          <cell r="D229" t="str">
            <v>F4330 - Terminación y acabado de edificios y obras de ingeniería civil</v>
          </cell>
          <cell r="J229" t="str">
            <v>CIENAGA-MAGDALENA</v>
          </cell>
          <cell r="P229" t="str">
            <v>880 - YEMEN</v>
          </cell>
        </row>
        <row r="230">
          <cell r="D230" t="str">
            <v>F4390 - Otras actividades especializadas para la construcción de edificios y obras de ingeniería civil</v>
          </cell>
          <cell r="J230" t="str">
            <v>CIMITARRA-SANTANDER</v>
          </cell>
          <cell r="P230" t="str">
            <v>885 - YUGOSLAVIA</v>
          </cell>
        </row>
        <row r="231">
          <cell r="D231" t="str">
            <v>G4511 - Comercio de vehículos automotores nuevos</v>
          </cell>
          <cell r="J231" t="str">
            <v>CIRCASIA-QUINDIO</v>
          </cell>
          <cell r="P231" t="str">
            <v>888 - ZAIRE</v>
          </cell>
        </row>
        <row r="232">
          <cell r="D232" t="str">
            <v>G4512 - Comercio de vehículos automotores usados</v>
          </cell>
          <cell r="J232" t="str">
            <v>CISNEROS-ANTIOQUIA</v>
          </cell>
          <cell r="P232" t="str">
            <v>890 - ZAMBIA</v>
          </cell>
        </row>
        <row r="233">
          <cell r="D233" t="str">
            <v>G4520 - Mantenimiento y reparación de vehículos automotores</v>
          </cell>
          <cell r="J233" t="str">
            <v>CLEMENCIA-BOLIVAR</v>
          </cell>
          <cell r="P233" t="str">
            <v>897 - ZONA NEUTRAL PALESTINA</v>
          </cell>
        </row>
        <row r="234">
          <cell r="D234" t="str">
            <v>G4530 - Comercio de partes, piezas (autopartes) y accesorios (lujos) para vehículos automotores</v>
          </cell>
          <cell r="J234" t="str">
            <v>COCORNA-ANTIOQUIA</v>
          </cell>
        </row>
        <row r="235">
          <cell r="D235" t="str">
            <v>G4541 - Comercio de motocicletas y de sus partes, piezas y accesorios</v>
          </cell>
          <cell r="J235" t="str">
            <v>COELLO-TOLIMA</v>
          </cell>
        </row>
        <row r="236">
          <cell r="D236" t="str">
            <v>G4542 - Mantenimiento y reparación de motocicletas y de sus partes y piezas</v>
          </cell>
          <cell r="J236" t="str">
            <v>COGUA-CUNDINAMARCA</v>
          </cell>
        </row>
        <row r="237">
          <cell r="D237" t="str">
            <v>G4610 - Comercio al por mayor a cambio de una retribución o por contrata</v>
          </cell>
          <cell r="J237" t="str">
            <v>COLOMBIA-HUILA</v>
          </cell>
        </row>
        <row r="238">
          <cell r="D238" t="str">
            <v>G4620 - Comercio al por mayor de materias primas agropecuarias; animales vivos</v>
          </cell>
          <cell r="J238" t="str">
            <v>COLON-NARINO</v>
          </cell>
        </row>
        <row r="239">
          <cell r="D239" t="str">
            <v>G4631 - Comercio al por mayor de productos alimenticios</v>
          </cell>
          <cell r="J239" t="str">
            <v>COLON-PUTUMAYO</v>
          </cell>
        </row>
        <row r="240">
          <cell r="D240" t="str">
            <v>G4632 - Comercio al por mayor de bebidas y tabaco</v>
          </cell>
          <cell r="J240" t="str">
            <v>COLOSO-SUCRE</v>
          </cell>
        </row>
        <row r="241">
          <cell r="D241" t="str">
            <v>G4641 - Comercio al por mayor de productos textiles, productos confeccionados para uso doméstico</v>
          </cell>
          <cell r="J241" t="str">
            <v>COMBITA-BOYACA</v>
          </cell>
        </row>
        <row r="242">
          <cell r="D242" t="str">
            <v>G4642 - Comercio al por mayor de prendas de vestir</v>
          </cell>
          <cell r="J242" t="str">
            <v>CONCEPCION-ANTIOQUIA</v>
          </cell>
        </row>
        <row r="243">
          <cell r="D243" t="str">
            <v>G4643 - Comercio al por mayor de calzado</v>
          </cell>
          <cell r="J243" t="str">
            <v>CONCEPCION-SANTANDER</v>
          </cell>
        </row>
        <row r="244">
          <cell r="D244" t="str">
            <v>G4644 - Comercio al por mayor de aparatos y equipo de uso doméstico</v>
          </cell>
          <cell r="J244" t="str">
            <v>CONCORDIA-ANTIOQUIA</v>
          </cell>
        </row>
        <row r="245">
          <cell r="D245" t="str">
            <v>G4645 - Comercio al por mayor de productos farmacéuticos, medicinales, cosméticos y de tocador</v>
          </cell>
          <cell r="J245" t="str">
            <v>CONCORDIA-MAGDALENA</v>
          </cell>
        </row>
        <row r="246">
          <cell r="D246" t="str">
            <v>G4649 - Comercio al por mayor de otros utensilios domésticos n.c.p.</v>
          </cell>
          <cell r="J246" t="str">
            <v>CONDOTO-CHOCO</v>
          </cell>
        </row>
        <row r="247">
          <cell r="D247" t="str">
            <v>G4651 - Comercio al por mayor de computadores, equipo periférico y programas de informática</v>
          </cell>
          <cell r="J247" t="str">
            <v>CONFINES-SANTANDER</v>
          </cell>
        </row>
        <row r="248">
          <cell r="D248" t="str">
            <v>G4652 - Comercio al por mayor de equipo, partes y piezas electrónicos y de telecomunicaciones</v>
          </cell>
          <cell r="J248" t="str">
            <v>CONSACA-NARINO</v>
          </cell>
        </row>
        <row r="249">
          <cell r="D249" t="str">
            <v>G4653 - Comercio al por mayor de maquinaria y equipo agropecuarios</v>
          </cell>
          <cell r="J249" t="str">
            <v>CONTADERO-NARINO</v>
          </cell>
        </row>
        <row r="250">
          <cell r="D250" t="str">
            <v>G4659 - Comercio al por mayor de otros tipos de maquinaria y equipo n.c.p.</v>
          </cell>
          <cell r="J250" t="str">
            <v>CONTRATACION-SANTANDER</v>
          </cell>
        </row>
        <row r="251">
          <cell r="D251" t="str">
            <v>G4661 - Comercio al por mayor de combustibles sólidos, líquidos, gaseosos y productos conexos</v>
          </cell>
          <cell r="J251" t="str">
            <v>CONVENCION-NORTE DE SANTANDER</v>
          </cell>
        </row>
        <row r="252">
          <cell r="D252" t="str">
            <v>G4662 - Comercio al por mayor de metales y productos metalíferos</v>
          </cell>
          <cell r="J252" t="str">
            <v>COPACABANA-ANTIOQUIA</v>
          </cell>
        </row>
        <row r="253">
          <cell r="D253" t="str">
            <v>G4663 - Comercio al por mayor de materiales de construcción, artículos de ferretería, pinturas, productos de vidrio, equipo y materiales de fontanería y calefacción</v>
          </cell>
          <cell r="J253" t="str">
            <v>COPER-BOYACA</v>
          </cell>
        </row>
        <row r="254">
          <cell r="D254" t="str">
            <v>G4664 - Comercio al por mayor de productos químicos básicos, cauchos y plásticos en formas primarias y productos químicos de uso agropecuario</v>
          </cell>
          <cell r="J254" t="str">
            <v>CORDOBA-BOLIVAR</v>
          </cell>
        </row>
        <row r="255">
          <cell r="D255" t="str">
            <v>G4665 - Comercio al por mayor de desperdicios, desechos y chatarra</v>
          </cell>
          <cell r="J255" t="str">
            <v>CORDOBA-NARINO</v>
          </cell>
        </row>
        <row r="256">
          <cell r="D256" t="str">
            <v>G4669 - Comercio al por mayor de otros productos n.c.p.</v>
          </cell>
          <cell r="J256" t="str">
            <v>CORDOBA-QUINDIO</v>
          </cell>
        </row>
        <row r="257">
          <cell r="D257" t="str">
            <v>G4690 - Comercio al por mayor no especializado</v>
          </cell>
          <cell r="J257" t="str">
            <v>CORINTO-CAUCA</v>
          </cell>
        </row>
        <row r="258">
          <cell r="D258" t="str">
            <v>G4711 - Comercio al por menor en establecimientos no especializados con surtido compuesto principalmente por alimentos, bebidas o tabaco</v>
          </cell>
          <cell r="J258" t="str">
            <v>COROMORO-SANTANDER</v>
          </cell>
        </row>
        <row r="259">
          <cell r="D259" t="str">
            <v>G4719 - Comercio al por menor en establecimientos no especializados, con surtido compuesto principalmente por productos diferentes de alimentos (víveres en general), bebidas y tabaco</v>
          </cell>
          <cell r="J259" t="str">
            <v>COROZAL-SUCRE</v>
          </cell>
        </row>
        <row r="260">
          <cell r="D260" t="str">
            <v>G4721 - Comercio al por menor de productos agrícolas para el consumo en establecimientos especializados</v>
          </cell>
          <cell r="J260" t="str">
            <v>CORRALES-BOYACA</v>
          </cell>
        </row>
        <row r="261">
          <cell r="D261" t="str">
            <v>G4722 - Comercio al por menor de leche, productos lácteos y huevos, en establecimientos especializados</v>
          </cell>
          <cell r="J261" t="str">
            <v>COTA-CUNDINAMARCA</v>
          </cell>
        </row>
        <row r="262">
          <cell r="D262" t="str">
            <v>G4723 - Comercio al por menor de carnes (incluye aves de corral), productos cárnicos, pescados y productos de mar, en establecimientos especializados</v>
          </cell>
          <cell r="J262" t="str">
            <v>COTORRA-CORDOBA</v>
          </cell>
        </row>
        <row r="263">
          <cell r="D263" t="str">
            <v>G4724 - Comercio al por menor de bebidas y productos del tabaco, en establecimientos especializados</v>
          </cell>
          <cell r="J263" t="str">
            <v>COVARACHIA-BOYACA</v>
          </cell>
        </row>
        <row r="264">
          <cell r="D264" t="str">
            <v>G4729 - Comercio al por menor de otros productos alimenticios n.c.p., en establecimientos especializados</v>
          </cell>
          <cell r="J264" t="str">
            <v>COVEÑAS-SUCRE</v>
          </cell>
        </row>
        <row r="265">
          <cell r="D265" t="str">
            <v>G4731 - Comercio al por menor de combustible para automotores</v>
          </cell>
          <cell r="J265" t="str">
            <v>COYAIMA-TOLIMA</v>
          </cell>
        </row>
        <row r="266">
          <cell r="D266" t="str">
            <v>G4732 - Comercio al por menor de lubricantes (aceites, grasas), aditivos y productos de limpieza para vehículos automotores</v>
          </cell>
          <cell r="J266" t="str">
            <v>CRAVO-NORTE-ARAUCA</v>
          </cell>
        </row>
        <row r="267">
          <cell r="D267" t="str">
            <v>G4741 - Comercio al por menor de computadores, equipos periféricos, programas de informática y equipos de telecomunicaciones en establecimientos especializados</v>
          </cell>
          <cell r="J267" t="str">
            <v>CUASPUD-NARINO</v>
          </cell>
        </row>
        <row r="268">
          <cell r="D268" t="str">
            <v>G4742 - Comercio al por menor de equipos y aparatos de sonido y de video, en establecimientos especializados</v>
          </cell>
          <cell r="J268" t="str">
            <v>CUBARA-BOYACA</v>
          </cell>
        </row>
        <row r="269">
          <cell r="D269" t="str">
            <v>G4751 - Comercio al por menor de productos textiles en establecimientos especializados</v>
          </cell>
          <cell r="J269" t="str">
            <v>CUBARRAL-META</v>
          </cell>
        </row>
        <row r="270">
          <cell r="D270" t="str">
            <v>G4752 - Comercio al por menor de artículos de ferretería, pinturas y productos de vidrio en establecimientos especializados</v>
          </cell>
          <cell r="J270" t="str">
            <v>CUCAITA-BOYACA</v>
          </cell>
        </row>
        <row r="271">
          <cell r="D271" t="str">
            <v>G4753 - Comercio al por menor de tapices, alfombras y cubrimientos para paredes y pisos en establecimientos especializados</v>
          </cell>
          <cell r="J271" t="str">
            <v>CUCUNUBA-CUNDINAMARCA</v>
          </cell>
        </row>
        <row r="272">
          <cell r="D272" t="str">
            <v>G4754 - Comercio al por menor de electrodomésticos y gasodomésticos de uso doméstico, muebles y equipos de iluminación</v>
          </cell>
          <cell r="J272" t="str">
            <v>CUCUTA-NORTE DE SANTANDER</v>
          </cell>
        </row>
        <row r="273">
          <cell r="D273" t="str">
            <v>G4755 - Comercio al por menor de artículos y utensilios de uso doméstico</v>
          </cell>
          <cell r="J273" t="str">
            <v>CUCUTILLA-NORTE DE SANTANDER</v>
          </cell>
        </row>
        <row r="274">
          <cell r="D274" t="str">
            <v>G4759 - Comercio al por menor de otros artículos domésticos en establecimientos especializados</v>
          </cell>
          <cell r="J274" t="str">
            <v>CUITIVA-BOYACA</v>
          </cell>
        </row>
        <row r="275">
          <cell r="D275" t="str">
            <v>G4761 - Comercio al por menor de libros, periódicos, materiales y artículos de papelería y escritorio, en establecimientos especializados</v>
          </cell>
          <cell r="J275" t="str">
            <v>CUMARAL-META</v>
          </cell>
        </row>
        <row r="276">
          <cell r="D276" t="str">
            <v>G4762 - Comercio al por menor de artículos deportivos, en establecimientos especializados</v>
          </cell>
          <cell r="J276" t="str">
            <v>CUMBAL-NARINO</v>
          </cell>
        </row>
        <row r="277">
          <cell r="D277" t="str">
            <v>G4769 - Comercio al por menor de otros artículos culturales y de entretenimiento n.c.p. en establecimientos especializados</v>
          </cell>
          <cell r="J277" t="str">
            <v>CUMBITARA-NARINO</v>
          </cell>
        </row>
        <row r="278">
          <cell r="D278" t="str">
            <v>G4771 - Comercio al por menor de prendas de vestir y sus accesorios (incluye artículos de piel) en establecimientos especializados</v>
          </cell>
          <cell r="J278" t="str">
            <v>CUNDAY-TOLIMA</v>
          </cell>
        </row>
        <row r="279">
          <cell r="D279" t="str">
            <v>G4772 - Comercio al por menor de todo tipo de calzado y artículos de cuero y sucedáneos del cuero en establecimientos especializados</v>
          </cell>
          <cell r="J279" t="str">
            <v>CURILLO-CAQUETA</v>
          </cell>
        </row>
        <row r="280">
          <cell r="D280" t="str">
            <v>G4773 - Comercio al por menor de productos farmacéuticos y medicinales, cosméticos y artículos de tocador en establecimientos especializados</v>
          </cell>
          <cell r="J280" t="str">
            <v>CURIMBAO-VICHADA</v>
          </cell>
        </row>
        <row r="281">
          <cell r="D281" t="str">
            <v>G4774 - Comercio al por menor de otros productos nuevos en establecimientos especializados</v>
          </cell>
          <cell r="J281" t="str">
            <v>CURITI-SANTANDER</v>
          </cell>
        </row>
        <row r="282">
          <cell r="D282" t="str">
            <v>G4775 - Comercio al por menor de artículos de segunda mano</v>
          </cell>
          <cell r="J282" t="str">
            <v>CURUMANI-CESAR</v>
          </cell>
        </row>
        <row r="283">
          <cell r="D283" t="str">
            <v>G4781 - Comercio al por menor de alimentos, bebidas y tabaco, en puestos de venta móviles</v>
          </cell>
          <cell r="J283" t="str">
            <v>CÉRTEGUI-CHOCO</v>
          </cell>
        </row>
        <row r="284">
          <cell r="D284" t="str">
            <v>G4782 - Comercio al por menor de productos textiles, prendas de vestir y calzado, en puestos de venta móviles</v>
          </cell>
          <cell r="J284" t="str">
            <v>DABEIBA-ANTIOQUIA</v>
          </cell>
        </row>
        <row r="285">
          <cell r="D285" t="str">
            <v>G4789 - Comercio al por menor de otros productos en puestos de venta móviles</v>
          </cell>
          <cell r="J285" t="str">
            <v>DAGUA-VALLE</v>
          </cell>
        </row>
        <row r="286">
          <cell r="D286" t="str">
            <v>G4791 - Comercio al por menor realizado a través de internet</v>
          </cell>
          <cell r="J286" t="str">
            <v>DIBULLA-LA GUAJIRA</v>
          </cell>
        </row>
        <row r="287">
          <cell r="D287" t="str">
            <v>G4792 - Comercio al por menor realizado a través de casas de venta o por correo</v>
          </cell>
          <cell r="J287" t="str">
            <v>DISTRACCION-LA GUAJIRA</v>
          </cell>
        </row>
        <row r="288">
          <cell r="D288" t="str">
            <v>G4799 - Otros tipos de comercio al por menor no realizado en establecimientos, puestos de venta o mercados</v>
          </cell>
          <cell r="J288" t="str">
            <v>DOLORES-TOLIMA</v>
          </cell>
        </row>
        <row r="289">
          <cell r="D289" t="str">
            <v>H4911 - Transporte férreo de pasajeros</v>
          </cell>
          <cell r="J289" t="str">
            <v>DON-MATIAS-ANTIOQUIA</v>
          </cell>
        </row>
        <row r="290">
          <cell r="D290" t="str">
            <v>H4912 - Transporte férreo de carga</v>
          </cell>
          <cell r="J290" t="str">
            <v>DOS-QUEBRADAS-RISARALDA</v>
          </cell>
        </row>
        <row r="291">
          <cell r="D291" t="str">
            <v>H4921 - Transporte de pasajeros</v>
          </cell>
          <cell r="J291" t="str">
            <v>DUITAMA-BOYACA</v>
          </cell>
        </row>
        <row r="292">
          <cell r="D292" t="str">
            <v>H4922 - Transporte mixto</v>
          </cell>
          <cell r="J292" t="str">
            <v>DURANIA-NORTE DE SANTANDER</v>
          </cell>
        </row>
        <row r="293">
          <cell r="D293" t="str">
            <v>H4923 - Transporte de carga por carretera</v>
          </cell>
          <cell r="J293" t="str">
            <v>EBEJICO-ANTIOQUIA</v>
          </cell>
        </row>
        <row r="294">
          <cell r="D294" t="str">
            <v>H4930 - Transporte por tuberías</v>
          </cell>
          <cell r="J294" t="str">
            <v>EL-AGUILA-VALLE</v>
          </cell>
        </row>
        <row r="295">
          <cell r="D295" t="str">
            <v>H5011 - Transporte de pasajeros marítimo y de cabotaje</v>
          </cell>
          <cell r="J295" t="str">
            <v>EL-BAGRE-ANTIOQUIA</v>
          </cell>
        </row>
        <row r="296">
          <cell r="D296" t="str">
            <v>H5012 - Transporte de carga marítimo y de cabotaje</v>
          </cell>
          <cell r="J296" t="str">
            <v>EL-BANCO-MAGDALENA</v>
          </cell>
        </row>
        <row r="297">
          <cell r="D297" t="str">
            <v>H5021 - Transporte fluvial de pasajeros</v>
          </cell>
          <cell r="J297" t="str">
            <v>EL-CAIRO-VALLE</v>
          </cell>
        </row>
        <row r="298">
          <cell r="D298" t="str">
            <v>H5022 - Transporte fluvial de carga</v>
          </cell>
          <cell r="J298" t="str">
            <v>EL-CALVARIO-META</v>
          </cell>
        </row>
        <row r="299">
          <cell r="D299" t="str">
            <v>H5111 - Transporte aéreo nacional de pasajeros</v>
          </cell>
          <cell r="J299" t="str">
            <v>EL-CANTÓN-DEL-SAN-PABLO-CHOCO</v>
          </cell>
        </row>
        <row r="300">
          <cell r="D300" t="str">
            <v>H5112 - Transporte aéreo internacional de pasajeros</v>
          </cell>
          <cell r="J300" t="str">
            <v>EL-CARMEN-CHOCO</v>
          </cell>
        </row>
        <row r="301">
          <cell r="D301" t="str">
            <v>H5121 - Transporte aéreo nacional de carga</v>
          </cell>
          <cell r="J301" t="str">
            <v>EL-CARMEN-NORTE DE SANTANDER</v>
          </cell>
        </row>
        <row r="302">
          <cell r="D302" t="str">
            <v>H5122 - Transporte aéreo internacional de carga</v>
          </cell>
          <cell r="J302" t="str">
            <v>EL-CARMEN-SANTANDER</v>
          </cell>
        </row>
        <row r="303">
          <cell r="D303" t="str">
            <v>H5210 - Almacenamiento y depósito</v>
          </cell>
          <cell r="J303" t="str">
            <v>EL-CASTILLO-META</v>
          </cell>
        </row>
        <row r="304">
          <cell r="D304" t="str">
            <v>H5221 - Actividades de estaciones, vías y servicios complementarios para el transporte terrestre</v>
          </cell>
          <cell r="J304" t="str">
            <v>EL-CERRITO-VALLE</v>
          </cell>
        </row>
        <row r="305">
          <cell r="D305" t="str">
            <v>H5222 - Actividades de puertos y servicios complementarios para el transporte acuático</v>
          </cell>
          <cell r="J305" t="str">
            <v>EL-CHARCO-NARINO</v>
          </cell>
        </row>
        <row r="306">
          <cell r="D306" t="str">
            <v>H5223 - Actividades de aeropuertos, servicios de navegación aérea y demás actividades conexas al transporte aéreo</v>
          </cell>
          <cell r="J306" t="str">
            <v>EL-COCUY-BOYACA</v>
          </cell>
        </row>
        <row r="307">
          <cell r="D307" t="str">
            <v>H5224 - Manipulación de carga</v>
          </cell>
          <cell r="J307" t="str">
            <v>EL-COLEGIO-CUNDINAMARCA</v>
          </cell>
        </row>
        <row r="308">
          <cell r="D308" t="str">
            <v>H5229 - Otras actividades complementarias al transporte</v>
          </cell>
          <cell r="J308" t="str">
            <v>EL-COPEY-CESAR</v>
          </cell>
        </row>
        <row r="309">
          <cell r="D309" t="str">
            <v>H5310 - Actividades postales nacionales</v>
          </cell>
          <cell r="J309" t="str">
            <v>EL-DONCELLO-CAQUETA</v>
          </cell>
        </row>
        <row r="310">
          <cell r="D310" t="str">
            <v>H5320 - Actividades de mensajería</v>
          </cell>
          <cell r="J310" t="str">
            <v>EL-DORADO-META</v>
          </cell>
        </row>
        <row r="311">
          <cell r="D311" t="str">
            <v>I5511 - Alojamiento en hoteles</v>
          </cell>
          <cell r="J311" t="str">
            <v>EL-DOVIO-VALLE</v>
          </cell>
        </row>
        <row r="312">
          <cell r="D312" t="str">
            <v>I5512 - Alojamiento en apartahoteles</v>
          </cell>
          <cell r="J312" t="str">
            <v>EL-ENCANTO-AMAZONAS</v>
          </cell>
        </row>
        <row r="313">
          <cell r="D313" t="str">
            <v>I5513 - Alojamiento en centros vacacionales</v>
          </cell>
          <cell r="J313" t="str">
            <v>EL-ESPINO-BOYACA</v>
          </cell>
        </row>
        <row r="314">
          <cell r="D314" t="str">
            <v>I5514 - Alojamiento rural</v>
          </cell>
          <cell r="J314" t="str">
            <v>EL-GUACAMAYO-SANTANDER</v>
          </cell>
        </row>
        <row r="315">
          <cell r="D315" t="str">
            <v>I5519 - Otros tipos de alojamientos para visitantes</v>
          </cell>
          <cell r="J315" t="str">
            <v>EL-GUAMO-BOLIVAR</v>
          </cell>
        </row>
        <row r="316">
          <cell r="D316" t="str">
            <v>I5520 - Actividades de zonas de camping y parques para vehículos recreacionales</v>
          </cell>
          <cell r="J316" t="str">
            <v>EL-LITORAL-DEL-SAN-JUAN-CHOCO</v>
          </cell>
        </row>
        <row r="317">
          <cell r="D317" t="str">
            <v>I5530 - Servicio por horas</v>
          </cell>
          <cell r="J317" t="str">
            <v>EL-MOLINO-LA GUAJIRA</v>
          </cell>
        </row>
        <row r="318">
          <cell r="D318" t="str">
            <v>I5590 - Otros tipos de alojamiento n.c.p.</v>
          </cell>
          <cell r="J318" t="str">
            <v>EL-PASO-CESAR</v>
          </cell>
        </row>
        <row r="319">
          <cell r="D319" t="str">
            <v>I5611 - Expendio a la mesa de comidas preparadas</v>
          </cell>
          <cell r="J319" t="str">
            <v>EL-PAUJIL-CAQUETA</v>
          </cell>
        </row>
        <row r="320">
          <cell r="D320" t="str">
            <v>I5612 - Expendio por autoservicio de comidas preparadas</v>
          </cell>
          <cell r="J320" t="str">
            <v>EL-PENON-CUNDINAMARCA</v>
          </cell>
        </row>
        <row r="321">
          <cell r="D321" t="str">
            <v>I5613 - Expendio de comidas preparadas en cafeterías</v>
          </cell>
          <cell r="J321" t="str">
            <v>EL-PEÑOL-NARINO</v>
          </cell>
        </row>
        <row r="322">
          <cell r="D322" t="str">
            <v>I5619 - Otros tipos de expendio de comidas preparadas n.c.p.</v>
          </cell>
          <cell r="J322" t="str">
            <v>EL-PEÑON-SANTANDER</v>
          </cell>
        </row>
        <row r="323">
          <cell r="D323" t="str">
            <v>I5621 - Catering para eventos</v>
          </cell>
          <cell r="J323" t="str">
            <v>EL-PEÑÓN-BOLIVAR</v>
          </cell>
        </row>
        <row r="324">
          <cell r="D324" t="str">
            <v>I5629 - Actividades de otros servicios de comidas</v>
          </cell>
          <cell r="J324" t="str">
            <v>EL-PINON-MAGDALENA</v>
          </cell>
        </row>
        <row r="325">
          <cell r="D325" t="str">
            <v>I5630 - Expendio de bebidas alcohólicas para el consumo dentro del establecimiento</v>
          </cell>
          <cell r="J325" t="str">
            <v>EL-PLAYON-SANTANDER</v>
          </cell>
        </row>
        <row r="326">
          <cell r="D326" t="str">
            <v>J5811 - Edición de libros</v>
          </cell>
          <cell r="J326" t="str">
            <v>EL-RETORNO-GUAVIARE</v>
          </cell>
        </row>
        <row r="327">
          <cell r="D327" t="str">
            <v>J5812 - Edición de directorios y listas de correo</v>
          </cell>
          <cell r="J327" t="str">
            <v>EL-RETÉN-MAGDALENA</v>
          </cell>
        </row>
        <row r="328">
          <cell r="D328" t="str">
            <v>J5813 - Edición de periódicos, revistas y otras publicaciones periódicas</v>
          </cell>
          <cell r="J328" t="str">
            <v>EL-ROBLE-SUCRE</v>
          </cell>
        </row>
        <row r="329">
          <cell r="D329" t="str">
            <v>J5819 - Otros trabajos de edición</v>
          </cell>
          <cell r="J329" t="str">
            <v>EL-ROSAL-CUNDINAMARCA</v>
          </cell>
        </row>
        <row r="330">
          <cell r="D330" t="str">
            <v>J5820 - Edición de programas de informática (software)</v>
          </cell>
          <cell r="J330" t="str">
            <v>EL-ROSARIO-NARINO</v>
          </cell>
        </row>
        <row r="331">
          <cell r="D331" t="str">
            <v>J5911 - Actividades de producción de películas cinematográficas, videos, programas, anuncios y comerciales de televisión</v>
          </cell>
          <cell r="J331" t="str">
            <v>EL-TABLON-NARINO</v>
          </cell>
        </row>
        <row r="332">
          <cell r="D332" t="str">
            <v>J5912 - Actividades de posproducción de películas cinematográficas, videos, programas, anuncios y comerciales de televisión</v>
          </cell>
          <cell r="J332" t="str">
            <v>EL-TAMBO-CAUCA</v>
          </cell>
        </row>
        <row r="333">
          <cell r="D333" t="str">
            <v>J5913 - Actividades de distribución de películas cinematográficas, videos, programas, anuncios y comerciales de televisión</v>
          </cell>
          <cell r="J333" t="str">
            <v>EL-TAMBO-NARINO</v>
          </cell>
        </row>
        <row r="334">
          <cell r="D334" t="str">
            <v>J5914 - Actividades de exhibición de películas cinematográficas y videos</v>
          </cell>
          <cell r="J334" t="str">
            <v>EL-TARRA-NORTE-NORTE DE SANTANDER</v>
          </cell>
        </row>
        <row r="335">
          <cell r="D335" t="str">
            <v>J5920 - Actividades de grabación de sonido y edición de música</v>
          </cell>
          <cell r="J335" t="str">
            <v>EL-ZULIA-NORTE DE SANTANDER</v>
          </cell>
        </row>
        <row r="336">
          <cell r="D336" t="str">
            <v>J6010 - Actividades de programación y transmisión en el servicio de radiodifusión sonora</v>
          </cell>
          <cell r="J336" t="str">
            <v>ELIAS-HUILA</v>
          </cell>
        </row>
        <row r="337">
          <cell r="D337" t="str">
            <v>J6020 - Actividades de programación y transmisión de televisión</v>
          </cell>
          <cell r="J337" t="str">
            <v>ENCINO-SANTANDER</v>
          </cell>
        </row>
        <row r="338">
          <cell r="D338" t="str">
            <v>J6110 - Actividades de telecomunicaciones alámbricas</v>
          </cell>
          <cell r="J338" t="str">
            <v>ENCISO-SANTANDER</v>
          </cell>
        </row>
        <row r="339">
          <cell r="D339" t="str">
            <v>J6120 - Actividades de telecomunicaciones inalámbricas</v>
          </cell>
          <cell r="J339" t="str">
            <v>ENGATIVA-BOGOTA D.C.</v>
          </cell>
        </row>
        <row r="340">
          <cell r="D340" t="str">
            <v>J6130 - Actividades de telecomunicación satelital</v>
          </cell>
          <cell r="J340" t="str">
            <v>ENTRERRIOS-ANTIOQUIA</v>
          </cell>
        </row>
        <row r="341">
          <cell r="D341" t="str">
            <v>J6190 - Otras actividades de telecomunicaciones</v>
          </cell>
          <cell r="J341" t="str">
            <v>ENVIGADO-ANTIOQUIA</v>
          </cell>
        </row>
        <row r="342">
          <cell r="D342" t="str">
            <v>J6201 - Actividades de desarrollo de sistemas informáticos (planificación, análisis, diseño, programación, pruebas)</v>
          </cell>
          <cell r="J342" t="str">
            <v>ESPINAL-TOLIMA</v>
          </cell>
        </row>
        <row r="343">
          <cell r="D343" t="str">
            <v>J6202 - Actividades de consultoría informática y actividades de administración de instalaciones informáticas</v>
          </cell>
          <cell r="J343" t="str">
            <v>FACATATIVA-CUNDINAMARCA</v>
          </cell>
        </row>
        <row r="344">
          <cell r="D344" t="str">
            <v>J6209 - Otras actividades de tecnologías de información y actividades de servicios informáticos</v>
          </cell>
          <cell r="J344" t="str">
            <v>FALAN-TOLIMA</v>
          </cell>
        </row>
        <row r="345">
          <cell r="D345" t="str">
            <v>J6311 - Procesamiento de datos, alojamiento (hosting) y actividades relacionadas</v>
          </cell>
          <cell r="J345" t="str">
            <v>FILADELFIA-CALDAS</v>
          </cell>
        </row>
        <row r="346">
          <cell r="D346" t="str">
            <v>J6312 - Portales web</v>
          </cell>
          <cell r="J346" t="str">
            <v>FILANDIA-QUINDIO</v>
          </cell>
        </row>
        <row r="347">
          <cell r="D347" t="str">
            <v>J6391 - Actividades de agencias de noticias</v>
          </cell>
          <cell r="J347" t="str">
            <v>FIRAVITOBA-BOYACA</v>
          </cell>
        </row>
        <row r="348">
          <cell r="D348" t="str">
            <v>J6399 - Otras actividades de servicio de información n.c.p.</v>
          </cell>
          <cell r="J348" t="str">
            <v>FLANDES-TOLIMA</v>
          </cell>
        </row>
        <row r="349">
          <cell r="D349" t="str">
            <v>K6411 - Banco Central</v>
          </cell>
          <cell r="J349" t="str">
            <v>FLORENCIA-CAQUETA</v>
          </cell>
        </row>
        <row r="350">
          <cell r="D350" t="str">
            <v>K6412 - Bancos comerciales</v>
          </cell>
          <cell r="J350" t="str">
            <v>FLORENCIA-CAUCA</v>
          </cell>
        </row>
        <row r="351">
          <cell r="D351" t="str">
            <v>K6421 - Actividades de las corporaciones financieras</v>
          </cell>
          <cell r="J351" t="str">
            <v>FLORESTA-BOYACA</v>
          </cell>
        </row>
        <row r="352">
          <cell r="D352" t="str">
            <v>K6422 - Actividades de las compañías de financiamiento</v>
          </cell>
          <cell r="J352" t="str">
            <v>FLORIAN-SANTANDER</v>
          </cell>
        </row>
        <row r="353">
          <cell r="D353" t="str">
            <v>K6423 - Banca de segundo piso</v>
          </cell>
          <cell r="J353" t="str">
            <v>FLORIDA-VALLE</v>
          </cell>
        </row>
        <row r="354">
          <cell r="D354" t="str">
            <v>K6424 - Actividades de las cooperativas financieras</v>
          </cell>
          <cell r="J354" t="str">
            <v>FLORIDABLANCA-SANTANDER</v>
          </cell>
        </row>
        <row r="355">
          <cell r="D355" t="str">
            <v>K6431 - Fideicomisos, fondos y entidades financieras similares</v>
          </cell>
          <cell r="J355" t="str">
            <v>FOMEQUE-CUNDINAMARCA</v>
          </cell>
        </row>
        <row r="356">
          <cell r="D356" t="str">
            <v>K6432 - Fondos de cesantías</v>
          </cell>
          <cell r="J356" t="str">
            <v>FONSECA-LA GUAJIRA</v>
          </cell>
        </row>
        <row r="357">
          <cell r="D357" t="str">
            <v>K6491 - Leasing financiero (arrendamiento financiero)</v>
          </cell>
          <cell r="J357" t="str">
            <v>FONTIBON-BOGOTA D.C.</v>
          </cell>
        </row>
        <row r="358">
          <cell r="D358" t="str">
            <v>K6492 - Actividades financieras de fondos de empleados y otras formas asociativas del sector solidario</v>
          </cell>
          <cell r="J358" t="str">
            <v>FORTUL-ARAUCA</v>
          </cell>
        </row>
        <row r="359">
          <cell r="D359" t="str">
            <v>K6493 - Actividades de compra de cartera o factoring</v>
          </cell>
          <cell r="J359" t="str">
            <v>FOSCA-CUNDINAMARCA</v>
          </cell>
        </row>
        <row r="360">
          <cell r="D360" t="str">
            <v>K6494 - Otras actividades de distribución de fondos</v>
          </cell>
          <cell r="J360" t="str">
            <v>FRANCISCO-PIZARRO-NARINO</v>
          </cell>
        </row>
        <row r="361">
          <cell r="D361" t="str">
            <v>K6495 - Instituciones especiales oficiales</v>
          </cell>
          <cell r="J361" t="str">
            <v>FREDONIA-ANTIOQUIA</v>
          </cell>
        </row>
        <row r="362">
          <cell r="D362" t="str">
            <v>K6499 - Otras actividades de servicio financiero, excepto las de seguros y pensiones n.c.p.</v>
          </cell>
          <cell r="J362" t="str">
            <v>FRESNO-TOLIMA</v>
          </cell>
        </row>
        <row r="363">
          <cell r="D363" t="str">
            <v>K6511 - Seguros generales</v>
          </cell>
          <cell r="J363" t="str">
            <v>FRONTINO-ANTIOQUIA</v>
          </cell>
        </row>
        <row r="364">
          <cell r="D364" t="str">
            <v>K6512 - Seguros de vida</v>
          </cell>
          <cell r="J364" t="str">
            <v>FUENTE-DE-ORO-META</v>
          </cell>
        </row>
        <row r="365">
          <cell r="D365" t="str">
            <v>K6513 - Reaseguros</v>
          </cell>
          <cell r="J365" t="str">
            <v>FUNDACION-MAGDALENA</v>
          </cell>
        </row>
        <row r="366">
          <cell r="D366" t="str">
            <v>K6514 - Capitalización</v>
          </cell>
          <cell r="J366" t="str">
            <v>FUNES-NARINO</v>
          </cell>
        </row>
        <row r="367">
          <cell r="D367" t="str">
            <v>K6521 - Servicios de seguros sociales de salud</v>
          </cell>
          <cell r="J367" t="str">
            <v>FUNZA-CUNDINAMARCA</v>
          </cell>
        </row>
        <row r="368">
          <cell r="D368" t="str">
            <v>K6522 - Servicios de seguros sociales de riesgos profesionales</v>
          </cell>
          <cell r="J368" t="str">
            <v>FUQUENE-CUNDINAMARCA</v>
          </cell>
        </row>
        <row r="369">
          <cell r="D369" t="str">
            <v>K6531 - Régimen de prima media con prestación definida (RPM)</v>
          </cell>
          <cell r="J369" t="str">
            <v>FUSAGASUGA-CUNDINAMARCA</v>
          </cell>
        </row>
        <row r="370">
          <cell r="D370" t="str">
            <v>K6532 - Régimen de ahorro individual (RAI)</v>
          </cell>
          <cell r="J370" t="str">
            <v>GACHALA-CUNDINAMARCA</v>
          </cell>
        </row>
        <row r="371">
          <cell r="D371" t="str">
            <v>K6611 - Administración de mercados financieros</v>
          </cell>
          <cell r="J371" t="str">
            <v>GACHANCIPA-CUNDINAMARCA</v>
          </cell>
        </row>
        <row r="372">
          <cell r="D372" t="str">
            <v>K6612 - Corretaje de valores y de contratos de productos básicos</v>
          </cell>
          <cell r="J372" t="str">
            <v>GACHANTIVA-BOYACA</v>
          </cell>
        </row>
        <row r="373">
          <cell r="D373" t="str">
            <v>K6613 - Otras actividades relacionadas con el mercado de valores</v>
          </cell>
          <cell r="J373" t="str">
            <v>GACHETA-CUNDINAMARCA</v>
          </cell>
        </row>
        <row r="374">
          <cell r="D374" t="str">
            <v>K6614 - Actividades de las casas de cambio</v>
          </cell>
          <cell r="J374" t="str">
            <v>GALAN-SANTANDER</v>
          </cell>
        </row>
        <row r="375">
          <cell r="D375" t="str">
            <v>K6615 - Actividades de los profesionales de compra y venta de divisas</v>
          </cell>
          <cell r="J375" t="str">
            <v>GALAPA-ATLANTICO</v>
          </cell>
        </row>
        <row r="376">
          <cell r="D376" t="str">
            <v>K6619 - Otras actividades auxiliares de las actividades de servicios financieros n.c.p.</v>
          </cell>
          <cell r="J376" t="str">
            <v>GALERAS-SUCRE</v>
          </cell>
        </row>
        <row r="377">
          <cell r="D377" t="str">
            <v>K6621 - Actividades de agentes y corredores de seguros</v>
          </cell>
          <cell r="J377" t="str">
            <v>GAMA-CUNDINAMARCA</v>
          </cell>
        </row>
        <row r="378">
          <cell r="D378" t="str">
            <v>K6629 - Evaluación de riesgos y daños, y otras actividades de servicios auxiliares</v>
          </cell>
          <cell r="J378" t="str">
            <v>GAMARRA-CESAR</v>
          </cell>
        </row>
        <row r="379">
          <cell r="D379" t="str">
            <v>K6630 - Actividades de administración de fondos</v>
          </cell>
          <cell r="J379" t="str">
            <v>GAMBITA-SANTANDER</v>
          </cell>
        </row>
        <row r="380">
          <cell r="D380" t="str">
            <v>L6810 - Actividades inmobiliarias realizadas con bienes propios o arrendados</v>
          </cell>
          <cell r="J380" t="str">
            <v>GAMEZA-BOYACA</v>
          </cell>
        </row>
        <row r="381">
          <cell r="D381" t="str">
            <v>L6820 - Actividades inmobiliarias realizadas a cambio de una retribución o por contrata</v>
          </cell>
          <cell r="J381" t="str">
            <v>GARAGOA-BOYACA</v>
          </cell>
        </row>
        <row r="382">
          <cell r="D382" t="str">
            <v>M6910 - Actividades jurídicas</v>
          </cell>
          <cell r="J382" t="str">
            <v>GARZON-HUILA</v>
          </cell>
        </row>
        <row r="383">
          <cell r="D383" t="str">
            <v>M6920 - Actividades de contabilidad, teneduría de libros, auditoría financiera y asesoría tributaria</v>
          </cell>
          <cell r="J383" t="str">
            <v>GENOVA-QUINDIO</v>
          </cell>
        </row>
        <row r="384">
          <cell r="D384" t="str">
            <v>M7010 - Actividades de administración empresarial</v>
          </cell>
          <cell r="J384" t="str">
            <v>GIGANTE-HUILA</v>
          </cell>
        </row>
        <row r="385">
          <cell r="D385" t="str">
            <v>M7020 - Actividades de consultaría de gestión</v>
          </cell>
          <cell r="J385" t="str">
            <v>GINEBRA-VALLE</v>
          </cell>
        </row>
        <row r="386">
          <cell r="D386" t="str">
            <v>M7110 - Actividades de arquitectura e ingeniería y otras actividades conexas de consultoría técnica</v>
          </cell>
          <cell r="J386" t="str">
            <v>GIRALDO-ANTIOQUIA</v>
          </cell>
        </row>
        <row r="387">
          <cell r="D387" t="str">
            <v>M7120 - Ensayos y análisis técnicos</v>
          </cell>
          <cell r="J387" t="str">
            <v>GIRARDOT-CUNDINAMARCA</v>
          </cell>
        </row>
        <row r="388">
          <cell r="D388" t="str">
            <v>M7210 - Investigaciones y desarrollo experimental en el campo de las ciencias naturales y la ingeniería</v>
          </cell>
          <cell r="J388" t="str">
            <v>GIRARDOTA-ANTIOQUIA</v>
          </cell>
        </row>
        <row r="389">
          <cell r="D389" t="str">
            <v>M7220 - Investigaciones y desarrollo experimental en el campo de las ciencias sociales y las humanidades</v>
          </cell>
          <cell r="J389" t="str">
            <v>GIRON-SANTANDER</v>
          </cell>
        </row>
        <row r="390">
          <cell r="D390" t="str">
            <v>M7310 - Publicidad</v>
          </cell>
          <cell r="J390" t="str">
            <v>GOMEZ-PLATA-ANTIOQUIA</v>
          </cell>
        </row>
        <row r="391">
          <cell r="D391" t="str">
            <v>M7320 - Estudios de mercado y realización de encuestas de opinión pública</v>
          </cell>
          <cell r="J391" t="str">
            <v>GONZALEZ-CESAR</v>
          </cell>
        </row>
        <row r="392">
          <cell r="D392" t="str">
            <v>M7410 - Actividades especializadas de diseño</v>
          </cell>
          <cell r="J392" t="str">
            <v>GRAMALOTE-NORTE DE SANTANDER</v>
          </cell>
        </row>
        <row r="393">
          <cell r="D393" t="str">
            <v>M7420 - Actividades de fotografía</v>
          </cell>
          <cell r="J393" t="str">
            <v>GRANADA-ANTIOQUIA</v>
          </cell>
        </row>
        <row r="394">
          <cell r="D394" t="str">
            <v>M7490 - Otras actividades profesionales, científicas y técnicas n.c.p.</v>
          </cell>
          <cell r="J394" t="str">
            <v>GRANADA-CUNDINAMARCA</v>
          </cell>
        </row>
        <row r="395">
          <cell r="D395" t="str">
            <v>M7500 - Actividades veterinarias</v>
          </cell>
          <cell r="J395" t="str">
            <v>GRANADA-META</v>
          </cell>
        </row>
        <row r="396">
          <cell r="D396" t="str">
            <v>N7710 - Alquiler y arrendamiento de vehículos automotores</v>
          </cell>
          <cell r="J396" t="str">
            <v>GUACA-SANTANDER</v>
          </cell>
        </row>
        <row r="397">
          <cell r="D397" t="str">
            <v>N7721 - Alquiler y arrendamiento de equipo recreativo y deportivo</v>
          </cell>
          <cell r="J397" t="str">
            <v>GUACAMAYAS-BOYACA</v>
          </cell>
        </row>
        <row r="398">
          <cell r="D398" t="str">
            <v>N7722 - Alquiler de videos y discos</v>
          </cell>
          <cell r="J398" t="str">
            <v>GUACARI-VALLE</v>
          </cell>
        </row>
        <row r="399">
          <cell r="D399" t="str">
            <v>N7729 - Alquiler y arrendamiento de otros efectos personales y enseres domésticos n.c.p.</v>
          </cell>
          <cell r="J399" t="str">
            <v>GUACHENE-CAUCA</v>
          </cell>
        </row>
        <row r="400">
          <cell r="D400" t="str">
            <v>N7730 - Alquiler y arrendamiento de otros tipos de maquinaria, equipo y bienes tangibles n.c.p.</v>
          </cell>
          <cell r="J400" t="str">
            <v>GUACHETA-CUNDINAMARCA</v>
          </cell>
        </row>
        <row r="401">
          <cell r="D401" t="str">
            <v>N7740 - Arrendamiento de propiedad intelectual y productos similares, excepto obras protegidas por derechos de autor</v>
          </cell>
          <cell r="J401" t="str">
            <v>GUACHUCAL-NARINO</v>
          </cell>
        </row>
        <row r="402">
          <cell r="D402" t="str">
            <v>N7810 - Actividades de agencias de empleo</v>
          </cell>
          <cell r="J402" t="str">
            <v>GUADALUPE-ANTIOQUIA</v>
          </cell>
        </row>
        <row r="403">
          <cell r="D403" t="str">
            <v>N7820 - Actividades de agencias de empleo temporal</v>
          </cell>
          <cell r="J403" t="str">
            <v>GUADALUPE-HUILA</v>
          </cell>
        </row>
        <row r="404">
          <cell r="D404" t="str">
            <v>N7830 - Otras actividades de suministro de recurso humano</v>
          </cell>
          <cell r="J404" t="str">
            <v>GUADALUPE-SANTANDER</v>
          </cell>
        </row>
        <row r="405">
          <cell r="D405" t="str">
            <v>N7911 - Actividades de las agencias de viaje</v>
          </cell>
          <cell r="J405" t="str">
            <v>GUADUAS-CUNDINAMARCA</v>
          </cell>
        </row>
        <row r="406">
          <cell r="D406" t="str">
            <v>N7912 - Actividades de operadores turísticos</v>
          </cell>
          <cell r="J406" t="str">
            <v>GUAITARILLA-NARINO</v>
          </cell>
        </row>
        <row r="407">
          <cell r="D407" t="str">
            <v>N7990 - Otros servicios de reserva y actividades relacionadas</v>
          </cell>
          <cell r="J407" t="str">
            <v>GUALMATAN-NARINO</v>
          </cell>
        </row>
        <row r="408">
          <cell r="D408" t="str">
            <v>N8010 - Actividades de seguridad privada</v>
          </cell>
          <cell r="J408" t="str">
            <v>GUAMAL-MAGDALENA</v>
          </cell>
        </row>
        <row r="409">
          <cell r="D409" t="str">
            <v>N8020 - Actividades de servicios de sistemas de seguridad</v>
          </cell>
          <cell r="J409" t="str">
            <v>GUAMAL-META</v>
          </cell>
        </row>
        <row r="410">
          <cell r="D410" t="str">
            <v>N8030 - Actividades de detectives e investigadores privados</v>
          </cell>
          <cell r="J410" t="str">
            <v>GUAMO-TOLIMA</v>
          </cell>
        </row>
        <row r="411">
          <cell r="D411" t="str">
            <v>N8110 - Actividades combinadas de apoyo a instalaciones</v>
          </cell>
          <cell r="J411" t="str">
            <v>GUAPI-CAUCA</v>
          </cell>
        </row>
        <row r="412">
          <cell r="D412" t="str">
            <v>N8121 - Limpieza general interior de edificios</v>
          </cell>
          <cell r="J412" t="str">
            <v>GUAPOTA-SANTANDER</v>
          </cell>
        </row>
        <row r="413">
          <cell r="D413" t="str">
            <v>N8129 - Otras actividades de limpieza de edificios e instalaciones industriales</v>
          </cell>
          <cell r="J413" t="str">
            <v>GUARANOA-SUCRE</v>
          </cell>
        </row>
        <row r="414">
          <cell r="D414" t="str">
            <v>N8130 - Actividades de paisajismo y servicios de mantenimiento conexos</v>
          </cell>
          <cell r="J414" t="str">
            <v>GUARNE-ANTIOQUIA</v>
          </cell>
        </row>
        <row r="415">
          <cell r="D415" t="str">
            <v>N8211 - Actividades combinadas de servicios administrativos de oficina</v>
          </cell>
          <cell r="J415" t="str">
            <v>GUASCA-CUNDINAMARCA</v>
          </cell>
        </row>
        <row r="416">
          <cell r="D416" t="str">
            <v>N8219 - Fotocopiado, preparación de documentos y otras actividades especializadas de apoyo a oficina</v>
          </cell>
          <cell r="J416" t="str">
            <v>GUATAPE-ANTIOQUIA</v>
          </cell>
        </row>
        <row r="417">
          <cell r="D417" t="str">
            <v>N8220 - Actividades de centros de llamadas (Call center)</v>
          </cell>
          <cell r="J417" t="str">
            <v>GUATAQUI-CUNDINAMARCA</v>
          </cell>
        </row>
        <row r="418">
          <cell r="D418" t="str">
            <v>N8230 - Organización de convenciones y eventos comerciales</v>
          </cell>
          <cell r="J418" t="str">
            <v>GUATAVITA-CUNDINAMARCA</v>
          </cell>
        </row>
        <row r="419">
          <cell r="D419" t="str">
            <v>N8291 - Actividades de agencias de cobranza y oficinas de calificación crediticia</v>
          </cell>
          <cell r="J419" t="str">
            <v>GUATEQUE-BOYACA</v>
          </cell>
        </row>
        <row r="420">
          <cell r="D420" t="str">
            <v>N8292 - Actividades de envase y empaque</v>
          </cell>
          <cell r="J420" t="str">
            <v>GUATICA-RISARALDA</v>
          </cell>
        </row>
        <row r="421">
          <cell r="D421" t="str">
            <v>N8299 - Otras actividades de servicio de apoyo a las empresas n.c.p.</v>
          </cell>
          <cell r="J421" t="str">
            <v>GUAVATA-SANTANDER</v>
          </cell>
        </row>
        <row r="422">
          <cell r="D422" t="str">
            <v>O8411 - Actividades legislativas de la administración pública</v>
          </cell>
          <cell r="J422" t="str">
            <v>GUAVIARE-GUAINIA</v>
          </cell>
        </row>
        <row r="423">
          <cell r="D423" t="str">
            <v>O8412 - Actividades ejecutivas de la administración pública</v>
          </cell>
          <cell r="J423" t="str">
            <v>GUAYABAL-DE-SIQUIMA-CUNDINAMARCA</v>
          </cell>
        </row>
        <row r="424">
          <cell r="D424" t="str">
            <v>O8413 - Regulación de las actividades de organismos que prestan servicios de salud, educativos, culturales y otros servicios sociales, excepto servicios de seguridad social</v>
          </cell>
          <cell r="J424" t="str">
            <v>GUAYABETAL-CUNDINAMARCA</v>
          </cell>
        </row>
        <row r="425">
          <cell r="D425" t="str">
            <v>O8414 - Actividades reguladoras y facilitadoras de la actividad económica</v>
          </cell>
          <cell r="J425" t="str">
            <v>GUAYATA-BOYACA</v>
          </cell>
        </row>
        <row r="426">
          <cell r="D426" t="str">
            <v>O8415 - Actividades de los otros órganos de control</v>
          </cell>
          <cell r="J426" t="str">
            <v>GUEPSA-SANTANDER</v>
          </cell>
        </row>
        <row r="427">
          <cell r="D427" t="str">
            <v>O8421 - Relaciones exteriores</v>
          </cell>
          <cell r="J427" t="str">
            <v>GUICAN-BOYACA</v>
          </cell>
        </row>
        <row r="428">
          <cell r="D428" t="str">
            <v>O8422 - Actividades de defensa</v>
          </cell>
          <cell r="J428" t="str">
            <v>GUTIERREZ-CUNDINAMARCA</v>
          </cell>
        </row>
        <row r="429">
          <cell r="D429" t="str">
            <v>O8423 - Orden público y actividades de seguridad</v>
          </cell>
          <cell r="J429" t="str">
            <v>HACARI-NORTE DE SANTANDER</v>
          </cell>
        </row>
        <row r="430">
          <cell r="D430" t="str">
            <v>O8424 - Administración de justicia</v>
          </cell>
          <cell r="J430" t="str">
            <v>HATILLO-DE-LOBA-BOLIVAR</v>
          </cell>
        </row>
        <row r="431">
          <cell r="D431" t="str">
            <v>O8430 - Actividades de planes de seguridad social de afiliación obligatoria</v>
          </cell>
          <cell r="J431" t="str">
            <v>HATO-COROZAL-CASANARE</v>
          </cell>
        </row>
        <row r="432">
          <cell r="D432" t="str">
            <v>P8511 - Educación de la primera infancia</v>
          </cell>
          <cell r="J432" t="str">
            <v>HATO-SANTANDER</v>
          </cell>
        </row>
        <row r="433">
          <cell r="D433" t="str">
            <v>P8512 - Educación preescolar</v>
          </cell>
          <cell r="J433" t="str">
            <v>HATONUEVO-LA GUAJIRA</v>
          </cell>
        </row>
        <row r="434">
          <cell r="D434" t="str">
            <v>P8513 - Educación básica primaria</v>
          </cell>
          <cell r="J434" t="str">
            <v>HELICONIA-ANTIOQUIA</v>
          </cell>
        </row>
        <row r="435">
          <cell r="D435" t="str">
            <v>P8521 - Educación básica secundaria</v>
          </cell>
          <cell r="J435" t="str">
            <v>HERRAN-NORTE DE SANTANDER</v>
          </cell>
        </row>
        <row r="436">
          <cell r="D436" t="str">
            <v>P8522 - Educación media académica</v>
          </cell>
          <cell r="J436" t="str">
            <v>HERVEO-TOLIMA</v>
          </cell>
        </row>
        <row r="437">
          <cell r="D437" t="str">
            <v>P8523 - Educación media técnica y de formación laboral</v>
          </cell>
          <cell r="J437" t="str">
            <v>HISPANIA-ANTIOQUIA</v>
          </cell>
        </row>
        <row r="438">
          <cell r="D438" t="str">
            <v>P8530 - Establecimientos que combinan diferentes niveles de educación</v>
          </cell>
          <cell r="J438" t="str">
            <v>HOBO-HUILA</v>
          </cell>
        </row>
        <row r="439">
          <cell r="D439" t="str">
            <v>P8541 - Educación técnica profesional</v>
          </cell>
          <cell r="J439" t="str">
            <v>HONDA-TOLIMA</v>
          </cell>
        </row>
        <row r="440">
          <cell r="D440" t="str">
            <v>P8542 - Educación tecnológica</v>
          </cell>
          <cell r="J440" t="str">
            <v>IBAGUE-TOLIMA</v>
          </cell>
        </row>
        <row r="441">
          <cell r="D441" t="str">
            <v>P8543 - Educación de instituciones universitarias o de escuelas tecnológicas</v>
          </cell>
          <cell r="J441" t="str">
            <v>ICONONZO-TOLIMA</v>
          </cell>
        </row>
        <row r="442">
          <cell r="D442" t="str">
            <v>P8544 - Educación de universidades</v>
          </cell>
          <cell r="J442" t="str">
            <v>ILES-NARINO</v>
          </cell>
        </row>
        <row r="443">
          <cell r="D443" t="str">
            <v>P8551 - Formación académica no formal</v>
          </cell>
          <cell r="J443" t="str">
            <v>IMUES-NARINO</v>
          </cell>
        </row>
        <row r="444">
          <cell r="D444" t="str">
            <v>P8552 - Enseñanza deportiva y recreativa</v>
          </cell>
          <cell r="J444" t="str">
            <v>INIRIDA-GUAINIA</v>
          </cell>
        </row>
        <row r="445">
          <cell r="D445" t="str">
            <v>P8553 - Enseñanza cultural</v>
          </cell>
          <cell r="J445" t="str">
            <v>INZA-CAUCA</v>
          </cell>
        </row>
        <row r="446">
          <cell r="D446" t="str">
            <v>P8559 - Otros tipos de educación n.c.p.</v>
          </cell>
          <cell r="J446" t="str">
            <v>IPIALES-NARINO</v>
          </cell>
        </row>
        <row r="447">
          <cell r="D447" t="str">
            <v>P8560 - Actividades de apoyo a la educación</v>
          </cell>
          <cell r="J447" t="str">
            <v>IQUIRA-HUILA</v>
          </cell>
        </row>
        <row r="448">
          <cell r="D448" t="str">
            <v>Q8610 - Actividades de hospitales y clínicas, con internación</v>
          </cell>
          <cell r="J448" t="str">
            <v>ISNOS-HUILA</v>
          </cell>
        </row>
        <row r="449">
          <cell r="D449" t="str">
            <v>Q8621 - Actividades de la práctica médica, sin internación</v>
          </cell>
          <cell r="J449" t="str">
            <v>ITAGUI-ANTIOQUIA</v>
          </cell>
        </row>
        <row r="450">
          <cell r="D450" t="str">
            <v>Q8622 - Actividades de la práctica odontológica</v>
          </cell>
          <cell r="J450" t="str">
            <v>ITSMINA-CHOCO</v>
          </cell>
        </row>
        <row r="451">
          <cell r="D451" t="str">
            <v>Q8691 - Actividades de apoyo diagnóstico</v>
          </cell>
          <cell r="J451" t="str">
            <v>ITUANGO-ANTIOQUIA</v>
          </cell>
        </row>
        <row r="452">
          <cell r="D452" t="str">
            <v>Q8692 - Actividades de apoyo terapéutico</v>
          </cell>
          <cell r="J452" t="str">
            <v>IZA-BOYACA</v>
          </cell>
        </row>
        <row r="453">
          <cell r="D453" t="str">
            <v>Q8699 - Otras actividades de atención de la salud humana</v>
          </cell>
          <cell r="J453" t="str">
            <v>JAMBALO-CAUCA</v>
          </cell>
        </row>
        <row r="454">
          <cell r="D454" t="str">
            <v>Q8710 - Actividades de atención residencial medicalizada de tipo general</v>
          </cell>
          <cell r="J454" t="str">
            <v>JAMUNDI-VALLE</v>
          </cell>
        </row>
        <row r="455">
          <cell r="D455" t="str">
            <v>Q8720 - Actividades de atención residencial, para el cuidado de pacientes con retardo mental, enfermedad mental y consumo de sustancias psicoactivas</v>
          </cell>
          <cell r="J455" t="str">
            <v>JARDIN-ANTIOQUIA</v>
          </cell>
        </row>
        <row r="456">
          <cell r="D456" t="str">
            <v>Q8730 - Actividades de atención en instituciones para el cuidado de personas mayores y/o discapacitadas</v>
          </cell>
          <cell r="J456" t="str">
            <v>JENESANO-BOYACA</v>
          </cell>
        </row>
        <row r="457">
          <cell r="D457" t="str">
            <v>Q8790 - Otras actividades de atención en instituciones con alojamiento</v>
          </cell>
          <cell r="J457" t="str">
            <v>JERICO-ANTIOQUIA</v>
          </cell>
        </row>
        <row r="458">
          <cell r="D458" t="str">
            <v>Q8810 - Actividades de asistencia social sin alojamiento para personas mayores y discapacitadas</v>
          </cell>
          <cell r="J458" t="str">
            <v>JERICO-BOYACA</v>
          </cell>
        </row>
        <row r="459">
          <cell r="D459" t="str">
            <v>Q8890 - Otras actividades de asistencia social sin alojamiento</v>
          </cell>
          <cell r="J459" t="str">
            <v>JERUSALEN-CUNDINAMARCA</v>
          </cell>
        </row>
        <row r="460">
          <cell r="D460" t="str">
            <v>R9001 - Creación literaria</v>
          </cell>
          <cell r="J460" t="str">
            <v>JESUS-MARIA-SANTANDER</v>
          </cell>
        </row>
        <row r="461">
          <cell r="D461" t="str">
            <v>R9002 - Creación musical</v>
          </cell>
          <cell r="J461" t="str">
            <v>JORDAN-SANTANDER</v>
          </cell>
        </row>
        <row r="462">
          <cell r="D462" t="str">
            <v>R9003 - Creación teatral</v>
          </cell>
          <cell r="J462" t="str">
            <v>JUAN-DE-ACOSTA-ATLANTICO</v>
          </cell>
        </row>
        <row r="463">
          <cell r="D463" t="str">
            <v>R9004 - Creación audiovisual</v>
          </cell>
          <cell r="J463" t="str">
            <v>JUNIN-CUNDINAMARCA</v>
          </cell>
        </row>
        <row r="464">
          <cell r="D464" t="str">
            <v>R9005 - Artes plásticas y visuales</v>
          </cell>
          <cell r="J464" t="str">
            <v>JURADO-CHOCO</v>
          </cell>
        </row>
        <row r="465">
          <cell r="D465" t="str">
            <v>R9006 - Actividades teatrales</v>
          </cell>
          <cell r="J465" t="str">
            <v>LA-APARTADA-CORDOBA</v>
          </cell>
        </row>
        <row r="466">
          <cell r="D466" t="str">
            <v>R9007 - Actividades de espectáculos musicales en vivo</v>
          </cell>
          <cell r="J466" t="str">
            <v>LA-ARGENTINA-HUILA</v>
          </cell>
        </row>
        <row r="467">
          <cell r="D467" t="str">
            <v>R9008 - Otras actividades de espectáculos en vivo</v>
          </cell>
          <cell r="J467" t="str">
            <v>LA-BELLEZA-SANTANDER</v>
          </cell>
        </row>
        <row r="468">
          <cell r="D468" t="str">
            <v>R9101 - Actividades de bibliotecas y archivos</v>
          </cell>
          <cell r="J468" t="str">
            <v>LA-CALERA-CUNDINAMARCA</v>
          </cell>
        </row>
        <row r="469">
          <cell r="D469" t="str">
            <v>R9102 - Actividades y funcionamiento de museos, conservación de edificios y sitios históricos</v>
          </cell>
          <cell r="J469" t="str">
            <v>LA-CAPILLA-BOYACA</v>
          </cell>
        </row>
        <row r="470">
          <cell r="D470" t="str">
            <v>R9103 - Actividades de jardines botánicos, zoológicos y reservas naturales</v>
          </cell>
          <cell r="J470" t="str">
            <v>LA-CEJA-ANTIOQUIA</v>
          </cell>
        </row>
        <row r="471">
          <cell r="D471" t="str">
            <v>R9200 - Actividades de juegos de azar y apuestas</v>
          </cell>
          <cell r="J471" t="str">
            <v>LA-CELIA-RISARALDA</v>
          </cell>
        </row>
        <row r="472">
          <cell r="D472" t="str">
            <v>R9311 - Gestión de instalaciones deportivas</v>
          </cell>
          <cell r="J472" t="str">
            <v>LA-CHORRERA-AMAZONAS</v>
          </cell>
        </row>
        <row r="473">
          <cell r="D473" t="str">
            <v>R9312 - Actividades de clubes deportivos</v>
          </cell>
          <cell r="J473" t="str">
            <v>LA-CRUZ-NARINO</v>
          </cell>
        </row>
        <row r="474">
          <cell r="D474" t="str">
            <v>R9319 - Otras actividades deportivas</v>
          </cell>
          <cell r="J474" t="str">
            <v>LA-CUMBRE-VALLE</v>
          </cell>
        </row>
        <row r="475">
          <cell r="D475" t="str">
            <v>R9321 - Actividades de parques de atracciones y parques temáticos</v>
          </cell>
          <cell r="J475" t="str">
            <v>LA-DORADA-CALDAS</v>
          </cell>
        </row>
        <row r="476">
          <cell r="D476" t="str">
            <v>R9329 - Otras actividades recreativas y de esparcimiento n.c.p.</v>
          </cell>
          <cell r="J476" t="str">
            <v>LA-ESPERANZA-NORTE DE SANTANDER</v>
          </cell>
        </row>
        <row r="477">
          <cell r="D477" t="str">
            <v>S9411 - Actividades de asociaciones empresariales y de empleadores</v>
          </cell>
          <cell r="J477" t="str">
            <v>LA-ESTRELLA-ANTIOQUIA</v>
          </cell>
        </row>
        <row r="478">
          <cell r="D478" t="str">
            <v>S9412 - Actividades de asociaciones profesionales</v>
          </cell>
          <cell r="J478" t="str">
            <v>LA-FLORIDA-NARINO</v>
          </cell>
        </row>
        <row r="479">
          <cell r="D479" t="str">
            <v>S9420 - Actividades de sindicatos de empleados</v>
          </cell>
          <cell r="J479" t="str">
            <v>LA-GLORIA-CESAR</v>
          </cell>
        </row>
        <row r="480">
          <cell r="D480" t="str">
            <v>S9491 - Actividades de asociaciones religiosas</v>
          </cell>
          <cell r="J480" t="str">
            <v>LA-GUADALUPE-GUAINIA</v>
          </cell>
        </row>
        <row r="481">
          <cell r="D481" t="str">
            <v>S9492 - Actividades de asociaciones políticas</v>
          </cell>
          <cell r="J481" t="str">
            <v>LA-JAGUA-DE-IBIRICO-CESAR</v>
          </cell>
        </row>
        <row r="482">
          <cell r="D482" t="str">
            <v>S9499 - Actividades de otras asociaciones n.c.p.</v>
          </cell>
          <cell r="J482" t="str">
            <v>LA-JAGUA-DEL-PILAR-LA GUAJIRA</v>
          </cell>
        </row>
        <row r="483">
          <cell r="D483" t="str">
            <v>S9511 - Mantenimiento y reparación de computadores y de equipo periférico</v>
          </cell>
          <cell r="J483" t="str">
            <v>LA-LLANADA-NARINO</v>
          </cell>
        </row>
        <row r="484">
          <cell r="D484" t="str">
            <v>S9512 - Mantenimiento y reparación de equipos de comunicación</v>
          </cell>
          <cell r="J484" t="str">
            <v>LA-MACARENA-META</v>
          </cell>
        </row>
        <row r="485">
          <cell r="D485" t="str">
            <v>S9521 - Mantenimiento y reparación de aparatos electrónicos de consumo</v>
          </cell>
          <cell r="J485" t="str">
            <v>LA-MERCED-CALDAS</v>
          </cell>
        </row>
        <row r="486">
          <cell r="D486" t="str">
            <v>S9522 - Mantenimiento y reparación de aparatos y equipos domésticos y de jardinería</v>
          </cell>
          <cell r="J486" t="str">
            <v>LA-MESA-CUNDINAMARCA</v>
          </cell>
        </row>
        <row r="487">
          <cell r="D487" t="str">
            <v>S9523 - Reparación de calzado y artículos de cuero</v>
          </cell>
          <cell r="J487" t="str">
            <v>LA-MONTANITA-CAQUETA</v>
          </cell>
        </row>
        <row r="488">
          <cell r="D488" t="str">
            <v>S9524 - Reparación de muebles y accesorios para el hogar</v>
          </cell>
          <cell r="J488" t="str">
            <v>LA-PALMA-CUNDINAMARCA</v>
          </cell>
        </row>
        <row r="489">
          <cell r="D489" t="str">
            <v>S9529 - Mantenimiento y reparación de otros efectos personales y enseres domésticos</v>
          </cell>
          <cell r="J489" t="str">
            <v>LA-PAZ-(ROBLES)-CESAR</v>
          </cell>
        </row>
        <row r="490">
          <cell r="D490" t="str">
            <v>S9601 - Lavado y limpieza, incluso la limpieza en seco, de productos textiles y de piel</v>
          </cell>
          <cell r="J490" t="str">
            <v>LA-PAZ-SANTANDER</v>
          </cell>
        </row>
        <row r="491">
          <cell r="D491" t="str">
            <v>S9602 - Peluquería y otros tratamientos de belleza</v>
          </cell>
          <cell r="J491" t="str">
            <v>LA-PEDRERA-AMAZONAS</v>
          </cell>
        </row>
        <row r="492">
          <cell r="D492" t="str">
            <v>S9603 - Pompas fúnebres y actividades relacionadas</v>
          </cell>
          <cell r="J492" t="str">
            <v>LA-PENA-CUNDINAMARCA</v>
          </cell>
        </row>
        <row r="493">
          <cell r="D493" t="str">
            <v>S9609 - Otras actividades de servicios personales n.c.p.</v>
          </cell>
          <cell r="J493" t="str">
            <v>LA-PINTADA-ANTIOQUIA</v>
          </cell>
        </row>
        <row r="494">
          <cell r="D494" t="str">
            <v>T9700 - Actividades de los hogares individuales como empleadores de personal doméstico</v>
          </cell>
          <cell r="J494" t="str">
            <v>LA-PLATA-HUILA</v>
          </cell>
        </row>
        <row r="495">
          <cell r="D495" t="str">
            <v>T9810 - Actividades no diferenciadas de los hogares individuales como productores de bienes para uso propio</v>
          </cell>
          <cell r="J495" t="str">
            <v>LA-PLAYA-NORTE DE SANTANDER</v>
          </cell>
        </row>
        <row r="496">
          <cell r="D496" t="str">
            <v>T9820 - Actividades no diferenciadas de los hogares individuales como productores de servicios para uso propio</v>
          </cell>
          <cell r="J496" t="str">
            <v>LA-PRIMAVERA-VICHADA</v>
          </cell>
        </row>
        <row r="497">
          <cell r="D497" t="str">
            <v>U9900 - Actividades de organizaciones y entidades extraterritoriales</v>
          </cell>
          <cell r="J497" t="str">
            <v>LA-SALINA-CASANARE</v>
          </cell>
        </row>
        <row r="498">
          <cell r="J498" t="str">
            <v>LA-SIERRA-CAUCA</v>
          </cell>
        </row>
        <row r="499">
          <cell r="J499" t="str">
            <v>LA-TEBAIDA-QUINDIO</v>
          </cell>
        </row>
        <row r="500">
          <cell r="J500" t="str">
            <v>LA-TOLA-NARINO</v>
          </cell>
        </row>
        <row r="501">
          <cell r="J501" t="str">
            <v>LA-UNION-ANTIOQUIA</v>
          </cell>
        </row>
        <row r="502">
          <cell r="J502" t="str">
            <v>LA-UNION-NARINO</v>
          </cell>
        </row>
        <row r="503">
          <cell r="J503" t="str">
            <v>LA-UNION-SUCRE</v>
          </cell>
        </row>
        <row r="504">
          <cell r="J504" t="str">
            <v>LA-UNION-VALLE</v>
          </cell>
        </row>
        <row r="505">
          <cell r="J505" t="str">
            <v>LA-UVITA-BOYACA</v>
          </cell>
        </row>
        <row r="506">
          <cell r="J506" t="str">
            <v>LA-VEGA-CAUCA</v>
          </cell>
        </row>
        <row r="507">
          <cell r="J507" t="str">
            <v>LA-VEGA-CUNDINAMARCA</v>
          </cell>
        </row>
        <row r="508">
          <cell r="J508" t="str">
            <v>LA-VICTORIA-AMAZONAS</v>
          </cell>
        </row>
        <row r="509">
          <cell r="J509" t="str">
            <v>LA-VICTORIA-BOYACA</v>
          </cell>
        </row>
        <row r="510">
          <cell r="J510" t="str">
            <v>LA-VICTORIA-VALLE</v>
          </cell>
        </row>
        <row r="511">
          <cell r="J511" t="str">
            <v>LA-VIRGINIA-RISARALDA</v>
          </cell>
        </row>
        <row r="512">
          <cell r="J512" t="str">
            <v>LABATECA-NORTE DE SANTANDER</v>
          </cell>
        </row>
        <row r="513">
          <cell r="J513" t="str">
            <v>LABRANZAGRANDE-BOYACA</v>
          </cell>
        </row>
        <row r="514">
          <cell r="J514" t="str">
            <v>LANDAZURI-SANTANDER</v>
          </cell>
        </row>
        <row r="515">
          <cell r="J515" t="str">
            <v>LEBRIJA-SANTANDER</v>
          </cell>
        </row>
        <row r="516">
          <cell r="J516" t="str">
            <v>LEIVA-NARINO</v>
          </cell>
        </row>
        <row r="517">
          <cell r="J517" t="str">
            <v>LEJANIAS-META</v>
          </cell>
        </row>
        <row r="518">
          <cell r="J518" t="str">
            <v>LENGUAZAQUE-CUNDINAMARCA</v>
          </cell>
        </row>
        <row r="519">
          <cell r="J519" t="str">
            <v>LERIDA-TOLIMA</v>
          </cell>
        </row>
        <row r="520">
          <cell r="J520" t="str">
            <v>LETICIA-AMAZONAS</v>
          </cell>
        </row>
        <row r="521">
          <cell r="J521" t="str">
            <v>LIBANO-TOLIMA</v>
          </cell>
        </row>
        <row r="522">
          <cell r="J522" t="str">
            <v>LIBORINA-ANTIOQUIA</v>
          </cell>
        </row>
        <row r="523">
          <cell r="J523" t="str">
            <v>LINARES-NARINO</v>
          </cell>
        </row>
        <row r="524">
          <cell r="J524" t="str">
            <v>LLORO-CHOCO</v>
          </cell>
        </row>
        <row r="525">
          <cell r="J525" t="str">
            <v>LOPEZ-(MICAY)-CAUCA</v>
          </cell>
        </row>
        <row r="526">
          <cell r="J526" t="str">
            <v>LORICA-CORDOBA</v>
          </cell>
        </row>
        <row r="527">
          <cell r="J527" t="str">
            <v>LOS-ANDES-NARINO</v>
          </cell>
        </row>
        <row r="528">
          <cell r="J528" t="str">
            <v>LOS-CORDOBAS-CORDOBA</v>
          </cell>
        </row>
        <row r="529">
          <cell r="J529" t="str">
            <v>LOS-PALMITOS-SUCRE</v>
          </cell>
        </row>
        <row r="530">
          <cell r="J530" t="str">
            <v>LOS-PATIOS-NORTE DE SANTANDER</v>
          </cell>
        </row>
        <row r="531">
          <cell r="J531" t="str">
            <v>LOS-SANTOS-SANTANDER</v>
          </cell>
        </row>
        <row r="532">
          <cell r="J532" t="str">
            <v>LOURDES-NORTE DE SANTANDER</v>
          </cell>
        </row>
        <row r="533">
          <cell r="J533" t="str">
            <v>LURUACO-ATLANTICO</v>
          </cell>
        </row>
        <row r="534">
          <cell r="J534" t="str">
            <v>MACANAL-BOYACA</v>
          </cell>
        </row>
        <row r="535">
          <cell r="J535" t="str">
            <v>MACARAVITA-SANTANDER</v>
          </cell>
        </row>
        <row r="536">
          <cell r="J536" t="str">
            <v>MACEO-ANTIOQUIA</v>
          </cell>
        </row>
        <row r="537">
          <cell r="J537" t="str">
            <v>MACHETA-CUNDINAMARCA</v>
          </cell>
        </row>
        <row r="538">
          <cell r="J538" t="str">
            <v>MADRID-CUNDINAMARCA</v>
          </cell>
        </row>
        <row r="539">
          <cell r="J539" t="str">
            <v>MAGANGUE-BOLIVAR</v>
          </cell>
        </row>
        <row r="540">
          <cell r="J540" t="str">
            <v>MAGUI-NARINO</v>
          </cell>
        </row>
        <row r="541">
          <cell r="J541" t="str">
            <v>MAHATES-BOLIVAR</v>
          </cell>
        </row>
        <row r="542">
          <cell r="J542" t="str">
            <v>MAICAO-LA GUAJIRA</v>
          </cell>
        </row>
        <row r="543">
          <cell r="J543" t="str">
            <v>MAJAGUAL-SUCRE</v>
          </cell>
        </row>
        <row r="544">
          <cell r="J544" t="str">
            <v>MALAGA-SANTANDER</v>
          </cell>
        </row>
        <row r="545">
          <cell r="J545" t="str">
            <v>MALAMBO-ATLANTICO</v>
          </cell>
        </row>
        <row r="546">
          <cell r="J546" t="str">
            <v>MALLAMA-NARINO</v>
          </cell>
        </row>
        <row r="547">
          <cell r="J547" t="str">
            <v>MANATI-ATLANTICO</v>
          </cell>
        </row>
        <row r="548">
          <cell r="J548" t="str">
            <v>MANAURE-BALCON-DEL-CESAR-CESAR</v>
          </cell>
        </row>
        <row r="549">
          <cell r="J549" t="str">
            <v>MANAURE-LA GUAJIRA</v>
          </cell>
        </row>
        <row r="550">
          <cell r="J550" t="str">
            <v>MANI-CASANARE</v>
          </cell>
        </row>
        <row r="551">
          <cell r="J551" t="str">
            <v>MANIZALES-CALDAS</v>
          </cell>
        </row>
        <row r="552">
          <cell r="J552" t="str">
            <v>MANTA-CUNDINAMARCA</v>
          </cell>
        </row>
        <row r="553">
          <cell r="J553" t="str">
            <v>MANZANARES-CALDAS</v>
          </cell>
        </row>
        <row r="554">
          <cell r="J554" t="str">
            <v>MAPIRIPANA-GUAINIA</v>
          </cell>
        </row>
        <row r="555">
          <cell r="J555" t="str">
            <v>MAPIRIPÁN-META</v>
          </cell>
        </row>
        <row r="556">
          <cell r="J556" t="str">
            <v>MARGARITA-BOLIVAR</v>
          </cell>
        </row>
        <row r="557">
          <cell r="J557" t="str">
            <v>MARIA-LA-BAJA-BOLIVAR</v>
          </cell>
        </row>
        <row r="558">
          <cell r="J558" t="str">
            <v>MARINILLA-ANTIOQUIA</v>
          </cell>
        </row>
        <row r="559">
          <cell r="J559" t="str">
            <v>MARIPI-BOYACA</v>
          </cell>
        </row>
        <row r="560">
          <cell r="J560" t="str">
            <v>MARIQUITA-TOLIMA</v>
          </cell>
        </row>
        <row r="561">
          <cell r="J561" t="str">
            <v>MARMATO-CALDAS</v>
          </cell>
        </row>
        <row r="562">
          <cell r="J562" t="str">
            <v>MARQUETALIA-CALDAS</v>
          </cell>
        </row>
        <row r="563">
          <cell r="J563" t="str">
            <v>MARSELLA-RISARALDA</v>
          </cell>
        </row>
        <row r="564">
          <cell r="J564" t="str">
            <v>MARULANDA-CALDAS</v>
          </cell>
        </row>
        <row r="565">
          <cell r="J565" t="str">
            <v>MATANZA-SANTANDER</v>
          </cell>
        </row>
        <row r="566">
          <cell r="J566" t="str">
            <v>MEDELLIN-ANTIOQUIA</v>
          </cell>
        </row>
        <row r="567">
          <cell r="J567" t="str">
            <v>MEDINA-CUNDINAMARCA</v>
          </cell>
        </row>
        <row r="568">
          <cell r="J568" t="str">
            <v>MEDIO-ATRATO-CHOCO</v>
          </cell>
        </row>
        <row r="569">
          <cell r="J569" t="str">
            <v>MEDIO-BAUDÓ-CHOCO</v>
          </cell>
        </row>
        <row r="570">
          <cell r="J570" t="str">
            <v>MEDIO-SAN-JUAN-CHOCO</v>
          </cell>
        </row>
        <row r="571">
          <cell r="J571" t="str">
            <v>MELGAR-TOLIMA</v>
          </cell>
        </row>
        <row r="572">
          <cell r="J572" t="str">
            <v>MERCADERES-CAUCA</v>
          </cell>
        </row>
        <row r="573">
          <cell r="J573" t="str">
            <v>MESETAS-META</v>
          </cell>
        </row>
        <row r="574">
          <cell r="J574" t="str">
            <v>MILAN-CAQUETA</v>
          </cell>
        </row>
        <row r="575">
          <cell r="J575" t="str">
            <v>MIRAFLORES-BOYACA</v>
          </cell>
        </row>
        <row r="576">
          <cell r="J576" t="str">
            <v>MIRAFLORES-GUAVIARE</v>
          </cell>
        </row>
        <row r="577">
          <cell r="J577" t="str">
            <v>MIRANDA-CAUCA</v>
          </cell>
        </row>
        <row r="578">
          <cell r="J578" t="str">
            <v>MIRITI-PARANA-AMAZONAS</v>
          </cell>
        </row>
        <row r="579">
          <cell r="J579" t="str">
            <v>MISTRATO-RISARALDA</v>
          </cell>
        </row>
        <row r="580">
          <cell r="J580" t="str">
            <v>MITU-VAUPES</v>
          </cell>
        </row>
        <row r="581">
          <cell r="J581" t="str">
            <v>MOCOA-PUTUMAYO</v>
          </cell>
        </row>
        <row r="582">
          <cell r="J582" t="str">
            <v>MOGOTES-SANTANDER</v>
          </cell>
        </row>
        <row r="583">
          <cell r="J583" t="str">
            <v>MOLAGAVITA-SANTANDER</v>
          </cell>
        </row>
        <row r="584">
          <cell r="J584" t="str">
            <v>MOMIL-CORDOBA</v>
          </cell>
        </row>
        <row r="585">
          <cell r="J585" t="str">
            <v>MOMPOS-BOLIVAR</v>
          </cell>
        </row>
        <row r="586">
          <cell r="J586" t="str">
            <v>MONGUA-BOYACA</v>
          </cell>
        </row>
        <row r="587">
          <cell r="J587" t="str">
            <v>MONGUI-BOYACA</v>
          </cell>
        </row>
        <row r="588">
          <cell r="J588" t="str">
            <v>MONIQUIRA-BOYACA</v>
          </cell>
        </row>
        <row r="589">
          <cell r="J589" t="str">
            <v>MONITOS-CORDOBA</v>
          </cell>
        </row>
        <row r="590">
          <cell r="J590" t="str">
            <v>MONTEBELLO-ANTIOQUIA</v>
          </cell>
        </row>
        <row r="591">
          <cell r="J591" t="str">
            <v>MONTECRISTO-BOLIVAR</v>
          </cell>
        </row>
        <row r="592">
          <cell r="J592" t="str">
            <v>MONTELIBANO-CORDOBA</v>
          </cell>
        </row>
        <row r="593">
          <cell r="J593" t="str">
            <v>MONTENEGRO-QUINDIO</v>
          </cell>
        </row>
        <row r="594">
          <cell r="J594" t="str">
            <v>MONTERIA-CORDOBA</v>
          </cell>
        </row>
        <row r="595">
          <cell r="J595" t="str">
            <v>MONTERREY-CASANARE</v>
          </cell>
        </row>
        <row r="596">
          <cell r="J596" t="str">
            <v>MORALES-BOLIVAR</v>
          </cell>
        </row>
        <row r="597">
          <cell r="J597" t="str">
            <v>MORALES-CAUCA</v>
          </cell>
        </row>
        <row r="598">
          <cell r="J598" t="str">
            <v>MORELIA-CAQUETA</v>
          </cell>
        </row>
        <row r="599">
          <cell r="J599" t="str">
            <v>MORICHAL-GUAINIA</v>
          </cell>
        </row>
        <row r="600">
          <cell r="J600" t="str">
            <v>MORICHAL-GUAVIARE</v>
          </cell>
        </row>
        <row r="601">
          <cell r="J601" t="str">
            <v>MORROA-SUCRE</v>
          </cell>
        </row>
        <row r="602">
          <cell r="J602" t="str">
            <v>MOSQUERA-CUNDINAMARCA</v>
          </cell>
        </row>
        <row r="603">
          <cell r="J603" t="str">
            <v>MOSQUERA-NARINO</v>
          </cell>
        </row>
        <row r="604">
          <cell r="J604" t="str">
            <v>MOTAVITA-BOYACA</v>
          </cell>
        </row>
        <row r="605">
          <cell r="J605" t="str">
            <v>MURILLO-TOLIMA</v>
          </cell>
        </row>
        <row r="606">
          <cell r="J606" t="str">
            <v>MURINDO-ANTIOQUIA</v>
          </cell>
        </row>
        <row r="607">
          <cell r="J607" t="str">
            <v>MUTATA-ANTIOQUIA</v>
          </cell>
        </row>
        <row r="608">
          <cell r="J608" t="str">
            <v>MUTISCUA-NORTE DE SANTANDER</v>
          </cell>
        </row>
        <row r="609">
          <cell r="J609" t="str">
            <v>MUZO-BOYACA</v>
          </cell>
        </row>
        <row r="610">
          <cell r="J610" t="str">
            <v>NARINO-ANTIOQUIA</v>
          </cell>
        </row>
        <row r="611">
          <cell r="J611" t="str">
            <v>NARINO-CUNDINAMARCA</v>
          </cell>
        </row>
        <row r="612">
          <cell r="J612" t="str">
            <v>NARIÑO-NARINO</v>
          </cell>
        </row>
        <row r="613">
          <cell r="J613" t="str">
            <v>NATAGA-HUILA</v>
          </cell>
        </row>
        <row r="614">
          <cell r="J614" t="str">
            <v>NATAGAIMA-TOLIMA</v>
          </cell>
        </row>
        <row r="615">
          <cell r="J615" t="str">
            <v>NECHI-ANTIOQUIA</v>
          </cell>
        </row>
        <row r="616">
          <cell r="J616" t="str">
            <v>NECOCLI-ANTIOQUIA</v>
          </cell>
        </row>
        <row r="617">
          <cell r="J617" t="str">
            <v>NEIRA-CALDAS</v>
          </cell>
        </row>
        <row r="618">
          <cell r="J618" t="str">
            <v>NEIVA-HUILA</v>
          </cell>
        </row>
        <row r="619">
          <cell r="J619" t="str">
            <v>NEMOCON-CUNDINAMARCA</v>
          </cell>
        </row>
        <row r="620">
          <cell r="J620" t="str">
            <v>NILO-CUNDINAMARCA</v>
          </cell>
        </row>
        <row r="621">
          <cell r="J621" t="str">
            <v>NIMAIMA-CUNDINAMARCA</v>
          </cell>
        </row>
        <row r="622">
          <cell r="J622" t="str">
            <v>NOBSA-BOYACA</v>
          </cell>
        </row>
        <row r="623">
          <cell r="J623" t="str">
            <v>NOCAIMA-CUNDINAMARCA</v>
          </cell>
        </row>
        <row r="624">
          <cell r="J624" t="str">
            <v>NORCASIA-CALDAS</v>
          </cell>
        </row>
        <row r="625">
          <cell r="J625" t="str">
            <v>NOROSI-BOLIVAR</v>
          </cell>
        </row>
        <row r="626">
          <cell r="J626" t="str">
            <v>NOVITA-CHOCO</v>
          </cell>
        </row>
        <row r="627">
          <cell r="J627" t="str">
            <v>NUEVA-ANTIOQUIA-VICHADA</v>
          </cell>
        </row>
        <row r="628">
          <cell r="J628" t="str">
            <v>NUEVA-GRANADA-MAGDALENA</v>
          </cell>
        </row>
        <row r="629">
          <cell r="J629" t="str">
            <v>NUEVO-COLON-BOYACA</v>
          </cell>
        </row>
        <row r="630">
          <cell r="J630" t="str">
            <v>NUNCHIA-CASANARE</v>
          </cell>
        </row>
        <row r="631">
          <cell r="J631" t="str">
            <v>NUQUI-CHOCO</v>
          </cell>
        </row>
        <row r="632">
          <cell r="J632" t="str">
            <v>OBANDO-VALLE</v>
          </cell>
        </row>
        <row r="633">
          <cell r="J633" t="str">
            <v>OCAMONTE-SANTANDER</v>
          </cell>
        </row>
        <row r="634">
          <cell r="J634" t="str">
            <v>OCANA-NORTE DE SANTANDER</v>
          </cell>
        </row>
        <row r="635">
          <cell r="J635" t="str">
            <v>OIBA-SANTANDER</v>
          </cell>
        </row>
        <row r="636">
          <cell r="J636" t="str">
            <v>OICATA-BOYACA</v>
          </cell>
        </row>
        <row r="637">
          <cell r="J637" t="str">
            <v>OLAYA-ANTIOQUIA</v>
          </cell>
        </row>
        <row r="638">
          <cell r="J638" t="str">
            <v>OLAYA-HERRERA-NARINO</v>
          </cell>
        </row>
        <row r="639">
          <cell r="J639" t="str">
            <v>ONZAGA-SANTANDER</v>
          </cell>
        </row>
        <row r="640">
          <cell r="J640" t="str">
            <v>OPORAPA-HUILA</v>
          </cell>
        </row>
        <row r="641">
          <cell r="J641" t="str">
            <v>ORITO-PUTUMAYO</v>
          </cell>
        </row>
        <row r="642">
          <cell r="J642" t="str">
            <v>OROCUE-CASANARE</v>
          </cell>
        </row>
        <row r="643">
          <cell r="J643" t="str">
            <v>ORTEGA-TOLIMA</v>
          </cell>
        </row>
        <row r="644">
          <cell r="J644" t="str">
            <v>OSPINA-NARINO</v>
          </cell>
        </row>
        <row r="645">
          <cell r="J645" t="str">
            <v>OTANCHE-BOYACA</v>
          </cell>
        </row>
        <row r="646">
          <cell r="J646" t="str">
            <v>OVEJAS-SUCRE</v>
          </cell>
        </row>
        <row r="647">
          <cell r="J647" t="str">
            <v>PACHAVITA-BOYACA</v>
          </cell>
        </row>
        <row r="648">
          <cell r="J648" t="str">
            <v>PACHO-CUNDINAMARCA</v>
          </cell>
        </row>
        <row r="649">
          <cell r="J649" t="str">
            <v>PACOA-VAUPES</v>
          </cell>
        </row>
        <row r="650">
          <cell r="J650" t="str">
            <v>PACORA-CALDAS</v>
          </cell>
        </row>
        <row r="651">
          <cell r="J651" t="str">
            <v>PADILLA-CAUCA</v>
          </cell>
        </row>
        <row r="652">
          <cell r="J652" t="str">
            <v>PAEZ-BOYACA</v>
          </cell>
        </row>
        <row r="653">
          <cell r="J653" t="str">
            <v>PAEZ-CAUCA</v>
          </cell>
        </row>
        <row r="654">
          <cell r="J654" t="str">
            <v>PAICOL-HUILA</v>
          </cell>
        </row>
        <row r="655">
          <cell r="J655" t="str">
            <v>PAILITAS-CESAR</v>
          </cell>
        </row>
        <row r="656">
          <cell r="J656" t="str">
            <v>PAIME-CUNDINAMARCA</v>
          </cell>
        </row>
        <row r="657">
          <cell r="J657" t="str">
            <v>PAIPA-BOYACA</v>
          </cell>
        </row>
        <row r="658">
          <cell r="J658" t="str">
            <v>PAJARITO-BOYACA</v>
          </cell>
        </row>
        <row r="659">
          <cell r="J659" t="str">
            <v>PALERMO-HUILA</v>
          </cell>
        </row>
        <row r="660">
          <cell r="J660" t="str">
            <v>PALESTINA-CALDAS</v>
          </cell>
        </row>
        <row r="661">
          <cell r="J661" t="str">
            <v>PALESTINA-HUILA</v>
          </cell>
        </row>
        <row r="662">
          <cell r="J662" t="str">
            <v>PALMAR-DE-VARELA-ATLANTICO</v>
          </cell>
        </row>
        <row r="663">
          <cell r="J663" t="str">
            <v>PALMAR-SANTANDER</v>
          </cell>
        </row>
        <row r="664">
          <cell r="J664" t="str">
            <v>PALMAS-DEL-SOCORRO-SANTANDER</v>
          </cell>
        </row>
        <row r="665">
          <cell r="J665" t="str">
            <v>PALMIRA-VALLE</v>
          </cell>
        </row>
        <row r="666">
          <cell r="J666" t="str">
            <v>PALMITO-SUCRE</v>
          </cell>
        </row>
        <row r="667">
          <cell r="J667" t="str">
            <v>PALOCABILDO-TOLIMA</v>
          </cell>
        </row>
        <row r="668">
          <cell r="J668" t="str">
            <v>PAMPLONA-NORTE DE SANTANDER</v>
          </cell>
        </row>
        <row r="669">
          <cell r="J669" t="str">
            <v>PAMPLONITA-NORTE DE SANTANDER</v>
          </cell>
        </row>
        <row r="670">
          <cell r="J670" t="str">
            <v>PANA-PANA-GUAINIA</v>
          </cell>
        </row>
        <row r="671">
          <cell r="J671" t="str">
            <v>PANDI-CUNDINAMARCA</v>
          </cell>
        </row>
        <row r="672">
          <cell r="J672" t="str">
            <v>PANQUEBA-BOYACA</v>
          </cell>
        </row>
        <row r="673">
          <cell r="J673" t="str">
            <v>PAPUNAUA-VAUPES</v>
          </cell>
        </row>
        <row r="674">
          <cell r="J674" t="str">
            <v>PARAMO-SANTANDER</v>
          </cell>
        </row>
        <row r="675">
          <cell r="J675" t="str">
            <v>PARATEBUENO-CUNDINAMARCA</v>
          </cell>
        </row>
        <row r="676">
          <cell r="J676" t="str">
            <v>PASCA-CUNDINAMARCA</v>
          </cell>
        </row>
        <row r="677">
          <cell r="J677" t="str">
            <v>PASTO-NARINO</v>
          </cell>
        </row>
        <row r="678">
          <cell r="J678" t="str">
            <v>PATIA(EL-BORDO)-CAUCA</v>
          </cell>
        </row>
        <row r="679">
          <cell r="J679" t="str">
            <v>PAUNA-BOYACA</v>
          </cell>
        </row>
        <row r="680">
          <cell r="J680" t="str">
            <v>PAYA-BOYACA</v>
          </cell>
        </row>
        <row r="681">
          <cell r="J681" t="str">
            <v>PAZ-DE-ARIPORO-CASANARE</v>
          </cell>
        </row>
        <row r="682">
          <cell r="J682" t="str">
            <v>PAZ-DE-RIO-BOYACA</v>
          </cell>
        </row>
        <row r="683">
          <cell r="J683" t="str">
            <v>PEDRAZA-MAGDALENA</v>
          </cell>
        </row>
        <row r="684">
          <cell r="J684" t="str">
            <v>PELAYA-CESAR</v>
          </cell>
        </row>
        <row r="685">
          <cell r="J685" t="str">
            <v>PENOL-ANTIOQUIA</v>
          </cell>
        </row>
        <row r="686">
          <cell r="J686" t="str">
            <v>PENSILVANIA-CALDAS</v>
          </cell>
        </row>
        <row r="687">
          <cell r="J687" t="str">
            <v>PEQUE-ANTIOQUIA</v>
          </cell>
        </row>
        <row r="688">
          <cell r="J688" t="str">
            <v>PEREIRA-RISARALDA</v>
          </cell>
        </row>
        <row r="689">
          <cell r="J689" t="str">
            <v>PESCA-BOYACA</v>
          </cell>
        </row>
        <row r="690">
          <cell r="J690" t="str">
            <v>PIAMONTE-CAUCA</v>
          </cell>
        </row>
        <row r="691">
          <cell r="J691" t="str">
            <v>PIEDECUESTA-SANTANDER</v>
          </cell>
        </row>
        <row r="692">
          <cell r="J692" t="str">
            <v>PIEDRAS-TOLIMA</v>
          </cell>
        </row>
        <row r="693">
          <cell r="J693" t="str">
            <v>PIENDAMO-CAUCA</v>
          </cell>
        </row>
        <row r="694">
          <cell r="J694" t="str">
            <v>PIJAO-QUINDIO</v>
          </cell>
        </row>
        <row r="695">
          <cell r="J695" t="str">
            <v>PIJIÑO-DEL-CARMEN-MAGDALENA</v>
          </cell>
        </row>
        <row r="696">
          <cell r="J696" t="str">
            <v>PINCHOTE-SANTANDER</v>
          </cell>
        </row>
        <row r="697">
          <cell r="J697" t="str">
            <v>PINILLOS-BOLIVAR</v>
          </cell>
        </row>
        <row r="698">
          <cell r="J698" t="str">
            <v>PIOJO-ATLANTICO</v>
          </cell>
        </row>
        <row r="699">
          <cell r="J699" t="str">
            <v>PISVA-BOYACA</v>
          </cell>
        </row>
        <row r="700">
          <cell r="J700" t="str">
            <v>PITAL-HUILA</v>
          </cell>
        </row>
        <row r="701">
          <cell r="J701" t="str">
            <v>PITALITO-HUILA</v>
          </cell>
        </row>
        <row r="702">
          <cell r="J702" t="str">
            <v>PIVIJAY-MAGDALENA</v>
          </cell>
        </row>
        <row r="703">
          <cell r="J703" t="str">
            <v>PLANADAS-TOLIMA</v>
          </cell>
        </row>
        <row r="704">
          <cell r="J704" t="str">
            <v>PLANETA-RICA-CORDOBA</v>
          </cell>
        </row>
        <row r="705">
          <cell r="J705" t="str">
            <v>PLATO-MAGDALENA</v>
          </cell>
        </row>
        <row r="706">
          <cell r="J706" t="str">
            <v>POLICARPA-NARINO</v>
          </cell>
        </row>
        <row r="707">
          <cell r="J707" t="str">
            <v>POLONUEVO-ATLANTICO</v>
          </cell>
        </row>
        <row r="708">
          <cell r="J708" t="str">
            <v>PONEDERA-ATLANTICO</v>
          </cell>
        </row>
        <row r="709">
          <cell r="J709" t="str">
            <v>POPAYAN-CAUCA</v>
          </cell>
        </row>
        <row r="710">
          <cell r="J710" t="str">
            <v>PORE-CASANARE</v>
          </cell>
        </row>
        <row r="711">
          <cell r="J711" t="str">
            <v>POTOSI-NARINO</v>
          </cell>
        </row>
        <row r="712">
          <cell r="J712" t="str">
            <v>PRADERA-VALLE</v>
          </cell>
        </row>
        <row r="713">
          <cell r="J713" t="str">
            <v>PRADO-TOLIMA</v>
          </cell>
        </row>
        <row r="714">
          <cell r="J714" t="str">
            <v>PROVIDENCIA-NARINO</v>
          </cell>
        </row>
        <row r="715">
          <cell r="J715" t="str">
            <v>PROVIDENCIA-SAN ANDRES Y PROVIDENCIA</v>
          </cell>
        </row>
        <row r="716">
          <cell r="J716" t="str">
            <v>PUEBLO-BELLO-CESAR</v>
          </cell>
        </row>
        <row r="717">
          <cell r="J717" t="str">
            <v>PUEBLO-NUEVO-CORDOBA</v>
          </cell>
        </row>
        <row r="718">
          <cell r="J718" t="str">
            <v>PUEBLO-RICO-RISARALDA</v>
          </cell>
        </row>
        <row r="719">
          <cell r="J719" t="str">
            <v>PUEBLORRICO-ANTIOQUIA</v>
          </cell>
        </row>
        <row r="720">
          <cell r="J720" t="str">
            <v>PUEBLOVIEJO-MAGDALENA</v>
          </cell>
        </row>
        <row r="721">
          <cell r="J721" t="str">
            <v>PUENTE-NACIONAL-SANTANDER</v>
          </cell>
        </row>
        <row r="722">
          <cell r="J722" t="str">
            <v>PUERRES-NARINO</v>
          </cell>
        </row>
        <row r="723">
          <cell r="J723" t="str">
            <v>PUERTO-ALEGRIA-AMAZONAS</v>
          </cell>
        </row>
        <row r="724">
          <cell r="J724" t="str">
            <v>PUERTO-ARICA-AMAZONAS</v>
          </cell>
        </row>
        <row r="725">
          <cell r="J725" t="str">
            <v>PUERTO-ASIS-PUTUMAYO</v>
          </cell>
        </row>
        <row r="726">
          <cell r="J726" t="str">
            <v>PUERTO-BERRIO-ANTIOQUIA</v>
          </cell>
        </row>
        <row r="727">
          <cell r="J727" t="str">
            <v>PUERTO-BOYACA-BOYACA</v>
          </cell>
        </row>
        <row r="728">
          <cell r="J728" t="str">
            <v>PUERTO-CAICEDO-PUTUMAYO</v>
          </cell>
        </row>
        <row r="729">
          <cell r="J729" t="str">
            <v>PUERTO-CARRENO-VICHADA</v>
          </cell>
        </row>
        <row r="730">
          <cell r="J730" t="str">
            <v>PUERTO-COLOMBIA-ATLANTICO</v>
          </cell>
        </row>
        <row r="731">
          <cell r="J731" t="str">
            <v>PUERTO-COLOMBIA-GUAINIA</v>
          </cell>
        </row>
        <row r="732">
          <cell r="J732" t="str">
            <v>PUERTO-CONCORDIA-META</v>
          </cell>
        </row>
        <row r="733">
          <cell r="J733" t="str">
            <v>PUERTO-ESCONDIDO-CORDOBA</v>
          </cell>
        </row>
        <row r="734">
          <cell r="J734" t="str">
            <v>PUERTO-GAITAN-META</v>
          </cell>
        </row>
        <row r="735">
          <cell r="J735" t="str">
            <v>PUERTO-GUZMÁN-PUTUMAYO</v>
          </cell>
        </row>
        <row r="736">
          <cell r="J736" t="str">
            <v>PUERTO-LIBERTADOR-CORDOBA</v>
          </cell>
        </row>
        <row r="737">
          <cell r="J737" t="str">
            <v>PUERTO-LLERAS-META</v>
          </cell>
        </row>
        <row r="738">
          <cell r="J738" t="str">
            <v>PUERTO-LOPEZ-META</v>
          </cell>
        </row>
        <row r="739">
          <cell r="J739" t="str">
            <v>PUERTO-NARE-ANTIOQUIA</v>
          </cell>
        </row>
        <row r="740">
          <cell r="J740" t="str">
            <v>PUERTO-NARINO-AMAZONAS</v>
          </cell>
        </row>
        <row r="741">
          <cell r="J741" t="str">
            <v>PUERTO-PARRA-SANTANDER</v>
          </cell>
        </row>
        <row r="742">
          <cell r="J742" t="str">
            <v>PUERTO-RICO-CAQUETA</v>
          </cell>
        </row>
        <row r="743">
          <cell r="J743" t="str">
            <v>PUERTO-RICO-META</v>
          </cell>
        </row>
        <row r="744">
          <cell r="J744" t="str">
            <v>PUERTO-RONDON-ARAUCA</v>
          </cell>
        </row>
        <row r="745">
          <cell r="J745" t="str">
            <v>PUERTO-SALGAR-CUNDINAMARCA</v>
          </cell>
        </row>
        <row r="746">
          <cell r="J746" t="str">
            <v>PUERTO-SANTANDER-AMAZONAS</v>
          </cell>
        </row>
        <row r="747">
          <cell r="J747" t="str">
            <v>PUERTO-SANTANDER-NORTE DE SANTANDER</v>
          </cell>
        </row>
        <row r="748">
          <cell r="J748" t="str">
            <v>PUERTO-TEJADA-CAUCA</v>
          </cell>
        </row>
        <row r="749">
          <cell r="J749" t="str">
            <v>PUERTO-TRIUNFO-ANTIOQUIA</v>
          </cell>
        </row>
        <row r="750">
          <cell r="J750" t="str">
            <v>PUERTO-WILCHES-SANTANDER</v>
          </cell>
        </row>
        <row r="751">
          <cell r="J751" t="str">
            <v>PULI-CUNDINAMARCA</v>
          </cell>
        </row>
        <row r="752">
          <cell r="J752" t="str">
            <v>PUPIALES-NARINO</v>
          </cell>
        </row>
        <row r="753">
          <cell r="J753" t="str">
            <v>PURACE-CAUCA</v>
          </cell>
        </row>
        <row r="754">
          <cell r="J754" t="str">
            <v>PURIFICACION-TOLIMA</v>
          </cell>
        </row>
        <row r="755">
          <cell r="J755" t="str">
            <v>PURISIMA-CORDOBA</v>
          </cell>
        </row>
        <row r="756">
          <cell r="J756" t="str">
            <v>QUEBRADANEGRA-CUNDINAMARCA</v>
          </cell>
        </row>
        <row r="757">
          <cell r="J757" t="str">
            <v>QUETAME-CUNDINAMARCA</v>
          </cell>
        </row>
        <row r="758">
          <cell r="J758" t="str">
            <v>QUIBDO-CHOCO</v>
          </cell>
        </row>
        <row r="759">
          <cell r="J759" t="str">
            <v>QUIMBAYA-QUINDIO</v>
          </cell>
        </row>
        <row r="760">
          <cell r="J760" t="str">
            <v>QUINCHIA-RISARALDA</v>
          </cell>
        </row>
        <row r="761">
          <cell r="J761" t="str">
            <v>QUIPAMA-BOYACA</v>
          </cell>
        </row>
        <row r="762">
          <cell r="J762" t="str">
            <v>QUIPILE-CUNDINAMARCA</v>
          </cell>
        </row>
        <row r="763">
          <cell r="J763" t="str">
            <v>RAGONVALIA-NORTE DE SANTANDER</v>
          </cell>
        </row>
        <row r="764">
          <cell r="J764" t="str">
            <v>RAMIRIQUI-BOYACA</v>
          </cell>
        </row>
        <row r="765">
          <cell r="J765" t="str">
            <v>RAQUIRA-BOYACA</v>
          </cell>
        </row>
        <row r="766">
          <cell r="J766" t="str">
            <v>RECETOR-CASANARE</v>
          </cell>
        </row>
        <row r="767">
          <cell r="J767" t="str">
            <v>REGIDOR-BOLIVAR</v>
          </cell>
        </row>
        <row r="768">
          <cell r="J768" t="str">
            <v>REMEDIOS-ANTIOQUIA</v>
          </cell>
        </row>
        <row r="769">
          <cell r="J769" t="str">
            <v>REMOLINO-MAGDALENA</v>
          </cell>
        </row>
        <row r="770">
          <cell r="J770" t="str">
            <v>REPELON-ATLANTICO</v>
          </cell>
        </row>
        <row r="771">
          <cell r="J771" t="str">
            <v>RESTREPO-META</v>
          </cell>
        </row>
        <row r="772">
          <cell r="J772" t="str">
            <v>RESTREPO-VALLE</v>
          </cell>
        </row>
        <row r="773">
          <cell r="J773" t="str">
            <v>RETIRO-ANTIOQUIA</v>
          </cell>
        </row>
        <row r="774">
          <cell r="J774" t="str">
            <v>RICAURTE-CUNDINAMARCA</v>
          </cell>
        </row>
        <row r="775">
          <cell r="J775" t="str">
            <v>RICAURTE-NARINO</v>
          </cell>
        </row>
        <row r="776">
          <cell r="J776" t="str">
            <v>RIO-DE-ORO-CESAR</v>
          </cell>
        </row>
        <row r="777">
          <cell r="J777" t="str">
            <v>RIO-VIEJO-BOLIVAR</v>
          </cell>
        </row>
        <row r="778">
          <cell r="J778" t="str">
            <v>RIOBLANCO-TOLIMA</v>
          </cell>
        </row>
        <row r="779">
          <cell r="J779" t="str">
            <v>RIOFRIO-VALLE</v>
          </cell>
        </row>
        <row r="780">
          <cell r="J780" t="str">
            <v>RIOHACHA-LA GUAJIRA</v>
          </cell>
        </row>
        <row r="781">
          <cell r="J781" t="str">
            <v>RIONEGRO-ANTIOQUIA</v>
          </cell>
        </row>
        <row r="782">
          <cell r="J782" t="str">
            <v>RIONEGRO-SANTANDER</v>
          </cell>
        </row>
        <row r="783">
          <cell r="J783" t="str">
            <v>RIOSUCIO-CALDAS</v>
          </cell>
        </row>
        <row r="784">
          <cell r="J784" t="str">
            <v>RIOSUCIO-CHOCO</v>
          </cell>
        </row>
        <row r="785">
          <cell r="J785" t="str">
            <v>RISARALDA-CALDAS</v>
          </cell>
        </row>
        <row r="786">
          <cell r="J786" t="str">
            <v>RIVERA-HUILA</v>
          </cell>
        </row>
        <row r="787">
          <cell r="J787" t="str">
            <v>ROBERTO-PAYAN-NARINO</v>
          </cell>
        </row>
        <row r="788">
          <cell r="J788" t="str">
            <v>ROLDANILLO-VALLE</v>
          </cell>
        </row>
        <row r="789">
          <cell r="J789" t="str">
            <v>RONCESVALLES-TOLIMA</v>
          </cell>
        </row>
        <row r="790">
          <cell r="J790" t="str">
            <v>RONDON-BOYACA</v>
          </cell>
        </row>
        <row r="791">
          <cell r="J791" t="str">
            <v>ROSAS-CAUCA</v>
          </cell>
        </row>
        <row r="792">
          <cell r="J792" t="str">
            <v>ROVIRA-TOLIMA</v>
          </cell>
        </row>
        <row r="793">
          <cell r="J793" t="str">
            <v>RÍO-IRO-CHOCO</v>
          </cell>
        </row>
        <row r="794">
          <cell r="J794" t="str">
            <v>RÍO-QUITO-CHOCO</v>
          </cell>
        </row>
        <row r="795">
          <cell r="J795" t="str">
            <v>SABANA-DE-TORRES-SANTANDER</v>
          </cell>
        </row>
        <row r="796">
          <cell r="J796" t="str">
            <v>SABANAGRANDE-ATLANTICO</v>
          </cell>
        </row>
        <row r="797">
          <cell r="J797" t="str">
            <v>SABANALARGA-ANTIOQUIA</v>
          </cell>
        </row>
        <row r="798">
          <cell r="J798" t="str">
            <v>SABANALARGA-ATLANTICO</v>
          </cell>
        </row>
        <row r="799">
          <cell r="J799" t="str">
            <v>SABANALARGA-CASANARE</v>
          </cell>
        </row>
        <row r="800">
          <cell r="J800" t="str">
            <v>SABANAS-DE-SAN-ANGEL-MAGDALENA</v>
          </cell>
        </row>
        <row r="801">
          <cell r="J801" t="str">
            <v>SABANETA-ANTIOQUIA</v>
          </cell>
        </row>
        <row r="802">
          <cell r="J802" t="str">
            <v>SABOYA-BOYACA</v>
          </cell>
        </row>
        <row r="803">
          <cell r="J803" t="str">
            <v>SACAMA-CASANARE</v>
          </cell>
        </row>
        <row r="804">
          <cell r="J804" t="str">
            <v>SACHICA-BOYACA</v>
          </cell>
        </row>
        <row r="805">
          <cell r="J805" t="str">
            <v>SAHAGUN-CORDOBA</v>
          </cell>
        </row>
        <row r="806">
          <cell r="J806" t="str">
            <v>SALADOBLANCO-HUILA</v>
          </cell>
        </row>
        <row r="807">
          <cell r="J807" t="str">
            <v>SALAMINA-CALDAS</v>
          </cell>
        </row>
        <row r="808">
          <cell r="J808" t="str">
            <v>SALAMINA-MAGDALENA</v>
          </cell>
        </row>
        <row r="809">
          <cell r="J809" t="str">
            <v>SALAZAR-NORTE DE SANTANDER</v>
          </cell>
        </row>
        <row r="810">
          <cell r="J810" t="str">
            <v>SALDANA-TOLIMA</v>
          </cell>
        </row>
        <row r="811">
          <cell r="J811" t="str">
            <v>SALENTO-QUINDIO</v>
          </cell>
        </row>
        <row r="812">
          <cell r="J812" t="str">
            <v>SALGAR-ANTIOQUIA</v>
          </cell>
        </row>
        <row r="813">
          <cell r="J813" t="str">
            <v>SAMACA-BOYACA</v>
          </cell>
        </row>
        <row r="814">
          <cell r="J814" t="str">
            <v>SAMANA-CALDAS</v>
          </cell>
        </row>
        <row r="815">
          <cell r="J815" t="str">
            <v>SAMANIEGO-NARINO</v>
          </cell>
        </row>
        <row r="816">
          <cell r="J816" t="str">
            <v>SAMPUES-SUCRE</v>
          </cell>
        </row>
        <row r="817">
          <cell r="J817" t="str">
            <v>SAN-AGUSTIN-HUILA</v>
          </cell>
        </row>
        <row r="818">
          <cell r="J818" t="str">
            <v>SAN-ALBERTO-CESAR</v>
          </cell>
        </row>
        <row r="819">
          <cell r="J819" t="str">
            <v>SAN-ANDRES-ANTIOQUIA</v>
          </cell>
        </row>
        <row r="820">
          <cell r="J820" t="str">
            <v>SAN-ANDRES-DE-SOTAVENTO-CORDOBA</v>
          </cell>
        </row>
        <row r="821">
          <cell r="J821" t="str">
            <v>SAN-ANDRES-SAN ANDRES Y PROVIDENCIA</v>
          </cell>
        </row>
        <row r="822">
          <cell r="J822" t="str">
            <v>SAN-ANDRES-SANTANDER</v>
          </cell>
        </row>
        <row r="823">
          <cell r="J823" t="str">
            <v>SAN-ANTERO-CORDOBA</v>
          </cell>
        </row>
        <row r="824">
          <cell r="J824" t="str">
            <v>SAN-ANTONIO-DEL-TEQUENDAMA-CUNDINAMARCA</v>
          </cell>
        </row>
        <row r="825">
          <cell r="J825" t="str">
            <v>SAN-ANTONIO-TOLIMA</v>
          </cell>
        </row>
        <row r="826">
          <cell r="J826" t="str">
            <v>SAN-BENITO-ABAD-SUCRE</v>
          </cell>
        </row>
        <row r="827">
          <cell r="J827" t="str">
            <v>SAN-BENITO-SANTANDER</v>
          </cell>
        </row>
        <row r="828">
          <cell r="J828" t="str">
            <v>SAN-BERNARDO-CUNDINAMARCA</v>
          </cell>
        </row>
        <row r="829">
          <cell r="J829" t="str">
            <v>SAN-BERNARDO-DEL-VIENTO-CORDOBA</v>
          </cell>
        </row>
        <row r="830">
          <cell r="J830" t="str">
            <v>SAN-BERNARDO-NARINO</v>
          </cell>
        </row>
        <row r="831">
          <cell r="J831" t="str">
            <v>SAN-CALIXTO-NORTE DE SANTANDER</v>
          </cell>
        </row>
        <row r="832">
          <cell r="J832" t="str">
            <v>SAN-CARLOS-ANTIOQUIA</v>
          </cell>
        </row>
        <row r="833">
          <cell r="J833" t="str">
            <v>SAN-CARLOS-CORDOBA</v>
          </cell>
        </row>
        <row r="834">
          <cell r="J834" t="str">
            <v>SAN-CARLOS-DE-GUAR0A-META</v>
          </cell>
        </row>
        <row r="835">
          <cell r="J835" t="str">
            <v>SAN-CAYETANO-CUNDINAMARCA</v>
          </cell>
        </row>
        <row r="836">
          <cell r="J836" t="str">
            <v>SAN-CAYETANO-NORTE DE SANTANDER</v>
          </cell>
        </row>
        <row r="837">
          <cell r="J837" t="str">
            <v>SAN-CRISTÓBAL-BOLIVAR</v>
          </cell>
        </row>
        <row r="838">
          <cell r="J838" t="str">
            <v>SAN-DIEGO-CESAR</v>
          </cell>
        </row>
        <row r="839">
          <cell r="J839" t="str">
            <v>SAN-EDUARDO-BOYACA</v>
          </cell>
        </row>
        <row r="840">
          <cell r="J840" t="str">
            <v>SAN-ESTANISLAO-BOLIVAR</v>
          </cell>
        </row>
        <row r="841">
          <cell r="J841" t="str">
            <v>SAN-FELIPE-GUAINIA</v>
          </cell>
        </row>
        <row r="842">
          <cell r="J842" t="str">
            <v>SAN-FERNANDO-BOLIVAR</v>
          </cell>
        </row>
        <row r="843">
          <cell r="J843" t="str">
            <v>SAN-FRANCISCO-ANTIOQUIA</v>
          </cell>
        </row>
        <row r="844">
          <cell r="J844" t="str">
            <v>SAN-FRANCISCO-CUNDINAMARCA</v>
          </cell>
        </row>
        <row r="845">
          <cell r="J845" t="str">
            <v>SAN-FRANCISCO-PUTUMAYO</v>
          </cell>
        </row>
        <row r="846">
          <cell r="J846" t="str">
            <v>SAN-GIL-SANTANDER</v>
          </cell>
        </row>
        <row r="847">
          <cell r="J847" t="str">
            <v>SAN-JACINTO-BOLIVAR</v>
          </cell>
        </row>
        <row r="848">
          <cell r="J848" t="str">
            <v>SAN-JACINTO-DEL-CAUCA-BOLIVAR</v>
          </cell>
        </row>
        <row r="849">
          <cell r="J849" t="str">
            <v>SAN-JERONIMO-ANTIOQUIA</v>
          </cell>
        </row>
        <row r="850">
          <cell r="J850" t="str">
            <v>SAN-JOAQUIN-SANTANDER</v>
          </cell>
        </row>
        <row r="851">
          <cell r="J851" t="str">
            <v>SAN-JOSE-DE-FRAGUA-CAQUETA</v>
          </cell>
        </row>
        <row r="852">
          <cell r="J852" t="str">
            <v>SAN-JOSE-DE-LA-MONTANA-ANTIOQUIA</v>
          </cell>
        </row>
        <row r="853">
          <cell r="J853" t="str">
            <v>SAN-JOSE-DE-MIRANDA-SANTANDER</v>
          </cell>
        </row>
        <row r="854">
          <cell r="J854" t="str">
            <v>SAN-JOSE-DE-OCUNE-VICHADA</v>
          </cell>
        </row>
        <row r="855">
          <cell r="J855" t="str">
            <v>SAN-JOSE-DE-PARE-BOYACA</v>
          </cell>
        </row>
        <row r="856">
          <cell r="J856" t="str">
            <v>SAN-JOSE-DE-URE-CORDOBA</v>
          </cell>
        </row>
        <row r="857">
          <cell r="J857" t="str">
            <v>SAN-JOSE-DEL-GUAVIARE-GUAVIARE</v>
          </cell>
        </row>
        <row r="858">
          <cell r="J858" t="str">
            <v>SAN-JOSE-DEL-PALMAR-CHOCO</v>
          </cell>
        </row>
        <row r="859">
          <cell r="J859" t="str">
            <v>SAN-JOSÉ-CALDAS</v>
          </cell>
        </row>
        <row r="860">
          <cell r="J860" t="str">
            <v>SAN-JUAN-DE-ARAMA-META</v>
          </cell>
        </row>
        <row r="861">
          <cell r="J861" t="str">
            <v>SAN-JUAN-DE-BETULIA-SUCRE</v>
          </cell>
        </row>
        <row r="862">
          <cell r="J862" t="str">
            <v>SAN-JUAN-DE-RIOSECO-CUNDINAMARCA</v>
          </cell>
        </row>
        <row r="863">
          <cell r="J863" t="str">
            <v>SAN-JUAN-DE-URABA-ANTIOQUIA</v>
          </cell>
        </row>
        <row r="864">
          <cell r="J864" t="str">
            <v>SAN-JUAN-DEL-CESAR-LA GUAJIRA</v>
          </cell>
        </row>
        <row r="865">
          <cell r="J865" t="str">
            <v>SAN-JUAN-NEPOMUCENO-BOLIVAR</v>
          </cell>
        </row>
        <row r="866">
          <cell r="J866" t="str">
            <v>SAN-JUANITO-META</v>
          </cell>
        </row>
        <row r="867">
          <cell r="J867" t="str">
            <v>SAN-LORENZO-NARINO</v>
          </cell>
        </row>
        <row r="868">
          <cell r="J868" t="str">
            <v>SAN-LUIS-ANTIOQUIA</v>
          </cell>
        </row>
        <row r="869">
          <cell r="J869" t="str">
            <v>SAN-LUIS-DE-GACENO-BOYACA</v>
          </cell>
        </row>
        <row r="870">
          <cell r="J870" t="str">
            <v>SAN-LUIS-DE-PALENQUE-CASANARE</v>
          </cell>
        </row>
        <row r="871">
          <cell r="J871" t="str">
            <v>SAN-LUIS-TOLIMA</v>
          </cell>
        </row>
        <row r="872">
          <cell r="J872" t="str">
            <v>SAN-MARCOS-SUCRE</v>
          </cell>
        </row>
        <row r="873">
          <cell r="J873" t="str">
            <v>SAN-MARTIN-CESAR</v>
          </cell>
        </row>
        <row r="874">
          <cell r="J874" t="str">
            <v>SAN-MARTIN-DE-LOBA-BOLIVAR</v>
          </cell>
        </row>
        <row r="875">
          <cell r="J875" t="str">
            <v>SAN-MARTIN-META</v>
          </cell>
        </row>
        <row r="876">
          <cell r="J876" t="str">
            <v>SAN-MATEO-BOYACA</v>
          </cell>
        </row>
        <row r="877">
          <cell r="J877" t="str">
            <v>SAN-MIGUEL-DE-SEMA-BOYACA</v>
          </cell>
        </row>
        <row r="878">
          <cell r="J878" t="str">
            <v>SAN-MIGUEL-PUTUMAYO</v>
          </cell>
        </row>
        <row r="879">
          <cell r="J879" t="str">
            <v>SAN-MIGUEL-SANTANDER</v>
          </cell>
        </row>
        <row r="880">
          <cell r="J880" t="str">
            <v>SAN-ONOFRE-SUCRE</v>
          </cell>
        </row>
        <row r="881">
          <cell r="J881" t="str">
            <v>SAN-PABLO-BOLIVAR</v>
          </cell>
        </row>
        <row r="882">
          <cell r="J882" t="str">
            <v>SAN-PABLO-DE-BORBUR-BOYACA</v>
          </cell>
        </row>
        <row r="883">
          <cell r="J883" t="str">
            <v>SAN-PABLO-NARINO</v>
          </cell>
        </row>
        <row r="884">
          <cell r="J884" t="str">
            <v>SAN-PEDRO-ANTIOQUIA</v>
          </cell>
        </row>
        <row r="885">
          <cell r="J885" t="str">
            <v>SAN-PEDRO-DE-CARTAGO-NARINO</v>
          </cell>
        </row>
        <row r="886">
          <cell r="J886" t="str">
            <v>SAN-PEDRO-DE-URABA-ANTIOQUIA</v>
          </cell>
        </row>
        <row r="887">
          <cell r="J887" t="str">
            <v>SAN-PEDRO-SUCRE</v>
          </cell>
        </row>
        <row r="888">
          <cell r="J888" t="str">
            <v>SAN-PEDRO-VALLE</v>
          </cell>
        </row>
        <row r="889">
          <cell r="J889" t="str">
            <v>SAN-PELAYO-CORDOBA</v>
          </cell>
        </row>
        <row r="890">
          <cell r="J890" t="str">
            <v>SAN-RAFAEL-ANTIOQUIA</v>
          </cell>
        </row>
        <row r="891">
          <cell r="J891" t="str">
            <v>SAN-ROQUE-ANTIOQUIA</v>
          </cell>
        </row>
        <row r="892">
          <cell r="J892" t="str">
            <v>SAN-SEBASTIAN-CAUCA</v>
          </cell>
        </row>
        <row r="893">
          <cell r="J893" t="str">
            <v>SAN-SEBASTIAN-DE-BUENAVISMAGDALENA</v>
          </cell>
        </row>
        <row r="894">
          <cell r="J894" t="str">
            <v>SAN-VICENTE-ANTIOQUIA</v>
          </cell>
        </row>
        <row r="895">
          <cell r="J895" t="str">
            <v>SAN-VICENTE-DE-CHUCURI-SANTANDER</v>
          </cell>
        </row>
        <row r="896">
          <cell r="J896" t="str">
            <v>SAN-VICENTE-DEL-CAGUAN-CAQUETA</v>
          </cell>
        </row>
        <row r="897">
          <cell r="J897" t="str">
            <v>SAN-ZENON-MAGDALENA</v>
          </cell>
        </row>
        <row r="898">
          <cell r="J898" t="str">
            <v>SANDONA-NARINO</v>
          </cell>
        </row>
        <row r="899">
          <cell r="J899" t="str">
            <v>SANTA-ANA-MAGDALENA</v>
          </cell>
        </row>
        <row r="900">
          <cell r="J900" t="str">
            <v>SANTA-BARBARA-ANTIOQUIA</v>
          </cell>
        </row>
        <row r="901">
          <cell r="J901" t="str">
            <v>SANTA-BARBARA-NARINO</v>
          </cell>
        </row>
        <row r="902">
          <cell r="J902" t="str">
            <v>SANTA-BARBARA-SANTANDER</v>
          </cell>
        </row>
        <row r="903">
          <cell r="J903" t="str">
            <v>SANTA-BÁRBARA-DE-PINTO-MAGDALENA</v>
          </cell>
        </row>
        <row r="904">
          <cell r="J904" t="str">
            <v>SANTA-CATALINA-BOLIVAR</v>
          </cell>
        </row>
        <row r="905">
          <cell r="J905" t="str">
            <v>SANTA-HELENA-DEL-OPON-SANTANDER</v>
          </cell>
        </row>
        <row r="906">
          <cell r="J906" t="str">
            <v>SANTA-ISABEL-TOLIMA</v>
          </cell>
        </row>
        <row r="907">
          <cell r="J907" t="str">
            <v>SANTA-LUCIA-ATLANTICO</v>
          </cell>
        </row>
        <row r="908">
          <cell r="J908" t="str">
            <v>SANTA-MARIA-BOYACA</v>
          </cell>
        </row>
        <row r="909">
          <cell r="J909" t="str">
            <v>SANTA-MARTA-MAGDALENA</v>
          </cell>
        </row>
        <row r="910">
          <cell r="J910" t="str">
            <v>SANTA-RITA-VICHADA</v>
          </cell>
        </row>
        <row r="911">
          <cell r="J911" t="str">
            <v>SANTA-ROSA-BOLIVAR</v>
          </cell>
        </row>
        <row r="912">
          <cell r="J912" t="str">
            <v>SANTA-ROSA-CAUCA</v>
          </cell>
        </row>
        <row r="913">
          <cell r="J913" t="str">
            <v>SANTA-ROSA-DE-CABAL-RISARALDA</v>
          </cell>
        </row>
        <row r="914">
          <cell r="J914" t="str">
            <v>SANTA-ROSA-DE-OSOS-ANTIOQUIA</v>
          </cell>
        </row>
        <row r="915">
          <cell r="J915" t="str">
            <v>SANTA-ROSA-DE-VITERBO-BOYACA</v>
          </cell>
        </row>
        <row r="916">
          <cell r="J916" t="str">
            <v>SANTA-ROSA-DEL-SUR-BOLIVAR</v>
          </cell>
        </row>
        <row r="917">
          <cell r="J917" t="str">
            <v>SANTA-ROSALIA-VICHADA</v>
          </cell>
        </row>
        <row r="918">
          <cell r="J918" t="str">
            <v>SANTA-SOFIA-BOYACA</v>
          </cell>
        </row>
        <row r="919">
          <cell r="J919" t="str">
            <v>SANTACRUZ-NARINO</v>
          </cell>
        </row>
        <row r="920">
          <cell r="J920" t="str">
            <v>SANTAMARIA-HUILA</v>
          </cell>
        </row>
        <row r="921">
          <cell r="J921" t="str">
            <v>SANTANA-BOYACA</v>
          </cell>
        </row>
        <row r="922">
          <cell r="J922" t="str">
            <v>SANTANDER-DE-QUILICHAO-CAUCA</v>
          </cell>
        </row>
        <row r="923">
          <cell r="J923" t="str">
            <v>SANTIAGO-NORTE DE SANTANDER</v>
          </cell>
        </row>
        <row r="924">
          <cell r="J924" t="str">
            <v>SANTIAGO-PUTUMAYO</v>
          </cell>
        </row>
        <row r="925">
          <cell r="J925" t="str">
            <v>SANTIVANORTE-BOYACA</v>
          </cell>
        </row>
        <row r="926">
          <cell r="J926" t="str">
            <v>SANTIVASUR-BOYACA</v>
          </cell>
        </row>
        <row r="927">
          <cell r="J927" t="str">
            <v>SANTO-DOMINGO-ANTIOQUIA</v>
          </cell>
        </row>
        <row r="928">
          <cell r="J928" t="str">
            <v>SANTO-TOMAS-ATLANTICO</v>
          </cell>
        </row>
        <row r="929">
          <cell r="J929" t="str">
            <v>SANTUARIO-ANTIOQUIA</v>
          </cell>
        </row>
        <row r="930">
          <cell r="J930" t="str">
            <v>SAPUYES-NARINO</v>
          </cell>
        </row>
        <row r="931">
          <cell r="J931" t="str">
            <v>SARAVENA-ARAUCA</v>
          </cell>
        </row>
        <row r="932">
          <cell r="J932" t="str">
            <v>SARDINATA-NORTE DE SANTANDER</v>
          </cell>
        </row>
        <row r="933">
          <cell r="J933" t="str">
            <v>SASAIMA-CUNDINAMARCA</v>
          </cell>
        </row>
        <row r="934">
          <cell r="J934" t="str">
            <v>SATUARIO-RISARALDA</v>
          </cell>
        </row>
        <row r="935">
          <cell r="J935" t="str">
            <v>SEGOVIA-ANTIOQUIA</v>
          </cell>
        </row>
        <row r="936">
          <cell r="J936" t="str">
            <v>SESQUILE-CUNDINAMARCA</v>
          </cell>
        </row>
        <row r="937">
          <cell r="J937" t="str">
            <v>SEVILLA-VALLE</v>
          </cell>
        </row>
        <row r="938">
          <cell r="J938" t="str">
            <v>SIACHOQUE-BOYACA</v>
          </cell>
        </row>
        <row r="939">
          <cell r="J939" t="str">
            <v>SIBATE-CUNDINAMARCA</v>
          </cell>
        </row>
        <row r="940">
          <cell r="J940" t="str">
            <v>SIBUNDOY-PUTUMAYO</v>
          </cell>
        </row>
        <row r="941">
          <cell r="J941" t="str">
            <v>SILOS-NORTE DE SANTANDER</v>
          </cell>
        </row>
        <row r="942">
          <cell r="J942" t="str">
            <v>SILVANIA-CUNDINAMARCA</v>
          </cell>
        </row>
        <row r="943">
          <cell r="J943" t="str">
            <v>SILVIA-CAUCA</v>
          </cell>
        </row>
        <row r="944">
          <cell r="J944" t="str">
            <v>SIMACOTA-SANTANDER</v>
          </cell>
        </row>
        <row r="945">
          <cell r="J945" t="str">
            <v>SIMIJACA-CUNDINAMARCA</v>
          </cell>
        </row>
        <row r="946">
          <cell r="J946" t="str">
            <v>SIMITI-BOLIVAR</v>
          </cell>
        </row>
        <row r="947">
          <cell r="J947" t="str">
            <v>SINCE-SUCRE</v>
          </cell>
        </row>
        <row r="948">
          <cell r="J948" t="str">
            <v>SINCELEJO-SUCRE</v>
          </cell>
        </row>
        <row r="949">
          <cell r="J949" t="str">
            <v>SIPI-CHOCO</v>
          </cell>
        </row>
        <row r="950">
          <cell r="J950" t="str">
            <v>SITIONUEVO-MAGDALENA</v>
          </cell>
        </row>
        <row r="951">
          <cell r="J951" t="str">
            <v>SOACHA-CUNDINAMARCA</v>
          </cell>
        </row>
        <row r="952">
          <cell r="J952" t="str">
            <v>SOATA-BOYACA</v>
          </cell>
        </row>
        <row r="953">
          <cell r="J953" t="str">
            <v>SOCHA-BOYACA</v>
          </cell>
        </row>
        <row r="954">
          <cell r="J954" t="str">
            <v>SOCORRO-SANTANDER</v>
          </cell>
        </row>
        <row r="955">
          <cell r="J955" t="str">
            <v>SOCOTA-BOYACA</v>
          </cell>
        </row>
        <row r="956">
          <cell r="J956" t="str">
            <v>SOGAMOSO-BOYACA</v>
          </cell>
        </row>
        <row r="957">
          <cell r="J957" t="str">
            <v>SOLANO-CAQUETA</v>
          </cell>
        </row>
        <row r="958">
          <cell r="J958" t="str">
            <v>SOLEDAD-ATLANTICO</v>
          </cell>
        </row>
        <row r="959">
          <cell r="J959" t="str">
            <v>SOLITA-CAQUETA</v>
          </cell>
        </row>
        <row r="960">
          <cell r="J960" t="str">
            <v>SOMONDOCO-BOYACA</v>
          </cell>
        </row>
        <row r="961">
          <cell r="J961" t="str">
            <v>SONSON-ANTIOQUIA</v>
          </cell>
        </row>
        <row r="962">
          <cell r="J962" t="str">
            <v>SOPETRAN-ANTIOQUIA</v>
          </cell>
        </row>
        <row r="963">
          <cell r="J963" t="str">
            <v>SOPLAVIENTO-BOLIVAR</v>
          </cell>
        </row>
        <row r="964">
          <cell r="J964" t="str">
            <v>SOPO-CUNDINAMARCA</v>
          </cell>
        </row>
        <row r="965">
          <cell r="J965" t="str">
            <v>SORA-BOYACA</v>
          </cell>
        </row>
        <row r="966">
          <cell r="J966" t="str">
            <v>SORACA-BOYACA</v>
          </cell>
        </row>
        <row r="967">
          <cell r="J967" t="str">
            <v>SOTAQUIRA-BOYACA</v>
          </cell>
        </row>
        <row r="968">
          <cell r="J968" t="str">
            <v>SOTARA-CAUCA</v>
          </cell>
        </row>
        <row r="969">
          <cell r="J969" t="str">
            <v>SUAITA-SANTANDER</v>
          </cell>
        </row>
        <row r="970">
          <cell r="J970" t="str">
            <v>SUAN-ATLANTICO</v>
          </cell>
        </row>
        <row r="971">
          <cell r="J971" t="str">
            <v>SUAREZ-TOLIMA</v>
          </cell>
        </row>
        <row r="972">
          <cell r="J972" t="str">
            <v>SUAZA-HUILA</v>
          </cell>
        </row>
        <row r="973">
          <cell r="J973" t="str">
            <v>SUBA-BOGOTA D.C.</v>
          </cell>
        </row>
        <row r="974">
          <cell r="J974" t="str">
            <v>SUBACHOQUE-CUNDINAMARCA</v>
          </cell>
        </row>
        <row r="975">
          <cell r="J975" t="str">
            <v>SUCRE-CAUCA</v>
          </cell>
        </row>
        <row r="976">
          <cell r="J976" t="str">
            <v>SUCRE-SANTANDER</v>
          </cell>
        </row>
        <row r="977">
          <cell r="J977" t="str">
            <v>SUCRE-SUCRE</v>
          </cell>
        </row>
        <row r="978">
          <cell r="J978" t="str">
            <v>SUESCA-CUNDINAMARCA</v>
          </cell>
        </row>
        <row r="979">
          <cell r="J979" t="str">
            <v>SUPATA-CUNDINAMARCA</v>
          </cell>
        </row>
        <row r="980">
          <cell r="J980" t="str">
            <v>SUPIA-CALDAS</v>
          </cell>
        </row>
        <row r="981">
          <cell r="J981" t="str">
            <v>SURATA-SANTANDER</v>
          </cell>
        </row>
        <row r="982">
          <cell r="J982" t="str">
            <v>SUSA-CUNDINAMARCA</v>
          </cell>
        </row>
        <row r="983">
          <cell r="J983" t="str">
            <v>SUSACON-BOYACA</v>
          </cell>
        </row>
        <row r="984">
          <cell r="J984" t="str">
            <v>SUTAMARCHAN-BOYACA</v>
          </cell>
        </row>
        <row r="985">
          <cell r="J985" t="str">
            <v>SUTATAUSA-CUNDINAMARCA</v>
          </cell>
        </row>
        <row r="986">
          <cell r="J986" t="str">
            <v>SUTATENZA-BOYACA</v>
          </cell>
        </row>
        <row r="987">
          <cell r="J987" t="str">
            <v>SUÁREZ-CAUCA</v>
          </cell>
        </row>
        <row r="988">
          <cell r="J988" t="str">
            <v>TABIO-CUNDINAMARCA</v>
          </cell>
        </row>
        <row r="989">
          <cell r="J989" t="str">
            <v>TADO-CHOCO</v>
          </cell>
        </row>
        <row r="990">
          <cell r="J990" t="str">
            <v>TALAIGUA-NUEVO-BOLIVAR</v>
          </cell>
        </row>
        <row r="991">
          <cell r="J991" t="str">
            <v>TAMALAMEQUE-CESAR</v>
          </cell>
        </row>
        <row r="992">
          <cell r="J992" t="str">
            <v>TAMARA-CASANARE</v>
          </cell>
        </row>
        <row r="993">
          <cell r="J993" t="str">
            <v>TAME-ARAUCA</v>
          </cell>
        </row>
        <row r="994">
          <cell r="J994" t="str">
            <v>TAMESIS-ANTIOQUIA</v>
          </cell>
        </row>
        <row r="995">
          <cell r="J995" t="str">
            <v>TAMINANGO-NARINO</v>
          </cell>
        </row>
        <row r="996">
          <cell r="J996" t="str">
            <v>TANGUA-NARINO</v>
          </cell>
        </row>
        <row r="997">
          <cell r="J997" t="str">
            <v>TARAIRA-VAUPES</v>
          </cell>
        </row>
        <row r="998">
          <cell r="J998" t="str">
            <v>TARAPACA-AMAZONAS</v>
          </cell>
        </row>
        <row r="999">
          <cell r="J999" t="str">
            <v>TARAZA-ANTIOQUIA</v>
          </cell>
        </row>
        <row r="1000">
          <cell r="J1000" t="str">
            <v>TARQUI-HUILA</v>
          </cell>
        </row>
        <row r="1001">
          <cell r="J1001" t="str">
            <v>TARSO-ANTIOQUIA</v>
          </cell>
        </row>
        <row r="1002">
          <cell r="J1002" t="str">
            <v>TASCO-BOYACA</v>
          </cell>
        </row>
        <row r="1003">
          <cell r="J1003" t="str">
            <v>TAURAMENA-CASANARE</v>
          </cell>
        </row>
        <row r="1004">
          <cell r="J1004" t="str">
            <v>TAUSA-CUNDINAMARCA</v>
          </cell>
        </row>
        <row r="1005">
          <cell r="J1005" t="str">
            <v>TELLO-HUILA</v>
          </cell>
        </row>
        <row r="1006">
          <cell r="J1006" t="str">
            <v>TENA-CUNDINAMARCA</v>
          </cell>
        </row>
        <row r="1007">
          <cell r="J1007" t="str">
            <v>TENERIFE-MAGDALENA</v>
          </cell>
        </row>
        <row r="1008">
          <cell r="J1008" t="str">
            <v>TENJO-CUNDINAMARCA</v>
          </cell>
        </row>
        <row r="1009">
          <cell r="J1009" t="str">
            <v>TENZA-BOYACA</v>
          </cell>
        </row>
        <row r="1010">
          <cell r="J1010" t="str">
            <v>TEORAMA-NORTE DE SANTANDER</v>
          </cell>
        </row>
        <row r="1011">
          <cell r="J1011" t="str">
            <v>TERUEL-HUILA</v>
          </cell>
        </row>
        <row r="1012">
          <cell r="J1012" t="str">
            <v>TESALIA-HUILA</v>
          </cell>
        </row>
        <row r="1013">
          <cell r="J1013" t="str">
            <v>TIBACUY-CUNDINAMARCA</v>
          </cell>
        </row>
        <row r="1014">
          <cell r="J1014" t="str">
            <v>TIBANA-BOYACA</v>
          </cell>
        </row>
        <row r="1015">
          <cell r="J1015" t="str">
            <v>TIBASOSA-BOYACA</v>
          </cell>
        </row>
        <row r="1016">
          <cell r="J1016" t="str">
            <v>TIBIRITA-CUNDINAMARCA</v>
          </cell>
        </row>
        <row r="1017">
          <cell r="J1017" t="str">
            <v>TIBU-NORTE DE SANTANDER</v>
          </cell>
        </row>
        <row r="1018">
          <cell r="J1018" t="str">
            <v>TIERRALTA-CORDOBA</v>
          </cell>
        </row>
        <row r="1019">
          <cell r="J1019" t="str">
            <v>TIMANA-HUILA</v>
          </cell>
        </row>
        <row r="1020">
          <cell r="J1020" t="str">
            <v>TIMBIO-CAUCA</v>
          </cell>
        </row>
        <row r="1021">
          <cell r="J1021" t="str">
            <v>TIMBIQUI-CAUCA</v>
          </cell>
        </row>
        <row r="1022">
          <cell r="J1022" t="str">
            <v>TINJACA-BOYACA</v>
          </cell>
        </row>
        <row r="1023">
          <cell r="J1023" t="str">
            <v>TIPACOQUE-BOYACA</v>
          </cell>
        </row>
        <row r="1024">
          <cell r="J1024" t="str">
            <v>TIQUISIO-BOLIVAR</v>
          </cell>
        </row>
        <row r="1025">
          <cell r="J1025" t="str">
            <v>TITIRIBI-ANTIOQUIA</v>
          </cell>
        </row>
        <row r="1026">
          <cell r="J1026" t="str">
            <v>TOCA-BOYACA</v>
          </cell>
        </row>
        <row r="1027">
          <cell r="J1027" t="str">
            <v>TOCAIMA-CUNDINAMARCA</v>
          </cell>
        </row>
        <row r="1028">
          <cell r="J1028" t="str">
            <v>TOCANCIPA-CUNDINAMARCA</v>
          </cell>
        </row>
        <row r="1029">
          <cell r="J1029" t="str">
            <v>TOGUI-BOYACA</v>
          </cell>
        </row>
        <row r="1030">
          <cell r="J1030" t="str">
            <v>TOLEDO-ANTIOQUIA</v>
          </cell>
        </row>
        <row r="1031">
          <cell r="J1031" t="str">
            <v>TOLEDO-NORTE DE SANTANDER</v>
          </cell>
        </row>
        <row r="1032">
          <cell r="J1032" t="str">
            <v>TOLU-SUCRE</v>
          </cell>
        </row>
        <row r="1033">
          <cell r="J1033" t="str">
            <v>TOLUVIEJO-SUCRE</v>
          </cell>
        </row>
        <row r="1034">
          <cell r="J1034" t="str">
            <v>TONA-SANTANDER</v>
          </cell>
        </row>
        <row r="1035">
          <cell r="J1035" t="str">
            <v>TOPAGA-BOYACA</v>
          </cell>
        </row>
        <row r="1036">
          <cell r="J1036" t="str">
            <v>TOPAIPI-CUNDINAMARCA</v>
          </cell>
        </row>
        <row r="1037">
          <cell r="J1037" t="str">
            <v>TORIBIO-CAUCA</v>
          </cell>
        </row>
        <row r="1038">
          <cell r="J1038" t="str">
            <v>TORO-VALLE</v>
          </cell>
        </row>
        <row r="1039">
          <cell r="J1039" t="str">
            <v>TOTA-BOYACA</v>
          </cell>
        </row>
        <row r="1040">
          <cell r="J1040" t="str">
            <v>TOTORO-CAUCA</v>
          </cell>
        </row>
        <row r="1041">
          <cell r="J1041" t="str">
            <v>TRINIDAD-CASANARE</v>
          </cell>
        </row>
        <row r="1042">
          <cell r="J1042" t="str">
            <v>TRUJILLO-VALLE</v>
          </cell>
        </row>
        <row r="1043">
          <cell r="J1043" t="str">
            <v>TUBARA-ATLANTICO</v>
          </cell>
        </row>
        <row r="1044">
          <cell r="J1044" t="str">
            <v>TUCHIN-CORDOBA</v>
          </cell>
        </row>
        <row r="1045">
          <cell r="J1045" t="str">
            <v>TULUA-VALLE</v>
          </cell>
        </row>
        <row r="1046">
          <cell r="J1046" t="str">
            <v>TUMACO-NARINO</v>
          </cell>
        </row>
        <row r="1047">
          <cell r="J1047" t="str">
            <v>TUNJA-BOYACA</v>
          </cell>
        </row>
        <row r="1048">
          <cell r="J1048" t="str">
            <v>TUNUNGUA-BOYACA</v>
          </cell>
        </row>
        <row r="1049">
          <cell r="J1049" t="str">
            <v>TUQUERRES-NARINO</v>
          </cell>
        </row>
        <row r="1050">
          <cell r="J1050" t="str">
            <v>TURBACO-BOLIVAR</v>
          </cell>
        </row>
        <row r="1051">
          <cell r="J1051" t="str">
            <v>TURBANA-BOLIVAR</v>
          </cell>
        </row>
        <row r="1052">
          <cell r="J1052" t="str">
            <v>TURBO-ANTIOQUIA</v>
          </cell>
        </row>
        <row r="1053">
          <cell r="J1053" t="str">
            <v>TURMEQUE-BOYACA</v>
          </cell>
        </row>
        <row r="1054">
          <cell r="J1054" t="str">
            <v>TUTA-BOYACA</v>
          </cell>
        </row>
        <row r="1055">
          <cell r="J1055" t="str">
            <v>TUTASA-BOYACA</v>
          </cell>
        </row>
        <row r="1056">
          <cell r="J1056" t="str">
            <v>UBALA-CUNDINAMARCA</v>
          </cell>
        </row>
        <row r="1057">
          <cell r="J1057" t="str">
            <v>UBAQUE-CUNDINAMARCA</v>
          </cell>
        </row>
        <row r="1058">
          <cell r="J1058" t="str">
            <v>UBATE-CUNDINAMARCA</v>
          </cell>
        </row>
        <row r="1059">
          <cell r="J1059" t="str">
            <v>ULLOA-VALLE</v>
          </cell>
        </row>
        <row r="1060">
          <cell r="J1060" t="str">
            <v>UMBITA-BOYACA</v>
          </cell>
        </row>
        <row r="1061">
          <cell r="J1061" t="str">
            <v>UNE-CUNDINAMARCA</v>
          </cell>
        </row>
        <row r="1062">
          <cell r="J1062" t="str">
            <v>UNGUIA-CHOCO</v>
          </cell>
        </row>
        <row r="1063">
          <cell r="J1063" t="str">
            <v>UNIÓN-PANAMERICANA-CHOCO</v>
          </cell>
        </row>
        <row r="1064">
          <cell r="J1064" t="str">
            <v>URAMITA-ANTIOQUIA</v>
          </cell>
        </row>
        <row r="1065">
          <cell r="J1065" t="str">
            <v>URIBE-META</v>
          </cell>
        </row>
        <row r="1066">
          <cell r="J1066" t="str">
            <v>URIBIA-LA GUAJIRA</v>
          </cell>
        </row>
        <row r="1067">
          <cell r="J1067" t="str">
            <v>URRAO-ANTIOQUIA</v>
          </cell>
        </row>
        <row r="1068">
          <cell r="J1068" t="str">
            <v>URUMITA-LA GUAJIRA</v>
          </cell>
        </row>
        <row r="1069">
          <cell r="J1069" t="str">
            <v>USAQUEN-BOGOTA D.C.</v>
          </cell>
        </row>
        <row r="1070">
          <cell r="J1070" t="str">
            <v>USIACURI-ATLANTICO</v>
          </cell>
        </row>
        <row r="1071">
          <cell r="J1071" t="str">
            <v>USME-BOGOTA D.C.</v>
          </cell>
        </row>
        <row r="1072">
          <cell r="J1072" t="str">
            <v>UTICA-CUNDINAMARCA</v>
          </cell>
        </row>
        <row r="1073">
          <cell r="J1073" t="str">
            <v>VALDIVIA-ANTIOQUIA</v>
          </cell>
        </row>
        <row r="1074">
          <cell r="J1074" t="str">
            <v>VALENCIA-CORDOBA</v>
          </cell>
        </row>
        <row r="1075">
          <cell r="J1075" t="str">
            <v>VALLE-GUAMUEZ-PUTUMAYO</v>
          </cell>
        </row>
        <row r="1076">
          <cell r="J1076" t="str">
            <v>VALLE-SAN-JOSE-SANTANDER</v>
          </cell>
        </row>
        <row r="1077">
          <cell r="J1077" t="str">
            <v>VALLE-SAN-JUAN-TOLIMA</v>
          </cell>
        </row>
        <row r="1078">
          <cell r="J1078" t="str">
            <v>VALLEDUPAR-CESAR</v>
          </cell>
        </row>
        <row r="1079">
          <cell r="J1079" t="str">
            <v>VALPARAISO-ANTIOQUIA</v>
          </cell>
        </row>
        <row r="1080">
          <cell r="J1080" t="str">
            <v>VALPARAISO-CAQUETA</v>
          </cell>
        </row>
        <row r="1081">
          <cell r="J1081" t="str">
            <v>VEGACHI-ANTIOQUIA</v>
          </cell>
        </row>
        <row r="1082">
          <cell r="J1082" t="str">
            <v>VELEZ-SANTANDER</v>
          </cell>
        </row>
        <row r="1083">
          <cell r="J1083" t="str">
            <v>VENADILLO-TOLIMA</v>
          </cell>
        </row>
        <row r="1084">
          <cell r="J1084" t="str">
            <v>VENECIA-ANTIOQUIA</v>
          </cell>
        </row>
        <row r="1085">
          <cell r="J1085" t="str">
            <v>VENECIA-OSPINA-PEREZ-CUNDINAMARCA</v>
          </cell>
        </row>
        <row r="1086">
          <cell r="J1086" t="str">
            <v>VENTAQUEMADA-BOYACA</v>
          </cell>
        </row>
        <row r="1087">
          <cell r="J1087" t="str">
            <v>VERGARA-CUNDINAMARCA</v>
          </cell>
        </row>
        <row r="1088">
          <cell r="J1088" t="str">
            <v>VERSALLES-VALLE</v>
          </cell>
        </row>
        <row r="1089">
          <cell r="J1089" t="str">
            <v>VETAS-SANTANDER</v>
          </cell>
        </row>
        <row r="1090">
          <cell r="J1090" t="str">
            <v>VIANI-CUNDINAMARCA</v>
          </cell>
        </row>
        <row r="1091">
          <cell r="J1091" t="str">
            <v>VICTORIA-CALDAS</v>
          </cell>
        </row>
        <row r="1092">
          <cell r="J1092" t="str">
            <v>VIGIA-DEL-FUERTE-ANTIOQUIA</v>
          </cell>
        </row>
        <row r="1093">
          <cell r="J1093" t="str">
            <v>VIJES-VALLE</v>
          </cell>
        </row>
        <row r="1094">
          <cell r="J1094" t="str">
            <v>VILLA-CARO-NORTE DE SANTANDER</v>
          </cell>
        </row>
        <row r="1095">
          <cell r="J1095" t="str">
            <v>VILLA-DE-LEYVA-BOYACA</v>
          </cell>
        </row>
        <row r="1096">
          <cell r="J1096" t="str">
            <v>VILLA-RICA-CAUCA</v>
          </cell>
        </row>
        <row r="1097">
          <cell r="J1097" t="str">
            <v>VILLA-ROSARIO-NORTE DE SANTANDER</v>
          </cell>
        </row>
        <row r="1098">
          <cell r="J1098" t="str">
            <v>VILLAGARZON-PUTUMAYO</v>
          </cell>
        </row>
        <row r="1099">
          <cell r="J1099" t="str">
            <v>VILLAGOMEZ-CUNDINAMARCA</v>
          </cell>
        </row>
        <row r="1100">
          <cell r="J1100" t="str">
            <v>VILLAHERMOSA-TOLIMA</v>
          </cell>
        </row>
        <row r="1101">
          <cell r="J1101" t="str">
            <v>VILLAMARIA-CALDAS</v>
          </cell>
        </row>
        <row r="1102">
          <cell r="J1102" t="str">
            <v>VILLANUEVA-BOLIVAR</v>
          </cell>
        </row>
        <row r="1103">
          <cell r="J1103" t="str">
            <v>VILLANUEVA-CASANARE</v>
          </cell>
        </row>
        <row r="1104">
          <cell r="J1104" t="str">
            <v>VILLANUEVA-LA GUAJIRA</v>
          </cell>
        </row>
        <row r="1105">
          <cell r="J1105" t="str">
            <v>VILLANUEVA-SANTANDER</v>
          </cell>
        </row>
        <row r="1106">
          <cell r="J1106" t="str">
            <v>VILLAPINZON-CUNDINAMARCA</v>
          </cell>
        </row>
        <row r="1107">
          <cell r="J1107" t="str">
            <v>VILLARRICA-TOLIMA</v>
          </cell>
        </row>
        <row r="1108">
          <cell r="J1108" t="str">
            <v>VILLAVICENCIO-META</v>
          </cell>
        </row>
        <row r="1109">
          <cell r="J1109" t="str">
            <v>VILLAVIEJA-HUILA</v>
          </cell>
        </row>
        <row r="1110">
          <cell r="J1110" t="str">
            <v>VILLETA-CUNDINAMARCA</v>
          </cell>
        </row>
        <row r="1111">
          <cell r="J1111" t="str">
            <v>VIOTA-CUNDINAMARCA</v>
          </cell>
        </row>
        <row r="1112">
          <cell r="J1112" t="str">
            <v>VIRACACHA-BOYACA</v>
          </cell>
        </row>
        <row r="1113">
          <cell r="J1113" t="str">
            <v>VISTA-HERMOSA-META</v>
          </cell>
        </row>
        <row r="1114">
          <cell r="J1114" t="str">
            <v>VITERBO-CALDAS</v>
          </cell>
        </row>
        <row r="1115">
          <cell r="J1115" t="str">
            <v>YACOPI-CUNDINAMARCA</v>
          </cell>
        </row>
        <row r="1116">
          <cell r="J1116" t="str">
            <v>YACUANQUER-NARINO</v>
          </cell>
        </row>
        <row r="1117">
          <cell r="J1117" t="str">
            <v>YAGUARA-HUILA</v>
          </cell>
        </row>
        <row r="1118">
          <cell r="J1118" t="str">
            <v>YALI-ANTIOQUIA</v>
          </cell>
        </row>
        <row r="1119">
          <cell r="J1119" t="str">
            <v>YARUMAL-ANTIOQUIA</v>
          </cell>
        </row>
        <row r="1120">
          <cell r="J1120" t="str">
            <v>YAVARATE-VAUPES</v>
          </cell>
        </row>
        <row r="1121">
          <cell r="J1121" t="str">
            <v>YOLOMBO-ANTIOQUIA</v>
          </cell>
        </row>
        <row r="1122">
          <cell r="J1122" t="str">
            <v>YONDO-ANTIOQUIA</v>
          </cell>
        </row>
        <row r="1123">
          <cell r="J1123" t="str">
            <v>YOPAL-CASANARE</v>
          </cell>
        </row>
        <row r="1124">
          <cell r="J1124" t="str">
            <v>YOTOCO-VALLE</v>
          </cell>
        </row>
        <row r="1125">
          <cell r="J1125" t="str">
            <v>YUMBO-VALLE</v>
          </cell>
        </row>
        <row r="1126">
          <cell r="J1126" t="str">
            <v>ZAMBRANO-BOLIVAR</v>
          </cell>
        </row>
        <row r="1127">
          <cell r="J1127" t="str">
            <v>ZAPATOCA-SANTANDER</v>
          </cell>
        </row>
        <row r="1128">
          <cell r="J1128" t="str">
            <v>ZAPAYÁN-MAGDALENA</v>
          </cell>
        </row>
        <row r="1129">
          <cell r="J1129" t="str">
            <v>ZARAGOZA-ANTIOQUIA</v>
          </cell>
        </row>
        <row r="1130">
          <cell r="J1130" t="str">
            <v>ZARZAL-VALLE</v>
          </cell>
        </row>
        <row r="1131">
          <cell r="J1131" t="str">
            <v>ZETAQUIRA-BOYACA</v>
          </cell>
        </row>
        <row r="1132">
          <cell r="J1132" t="str">
            <v>ZIPACON-CUNDINAMARCA</v>
          </cell>
        </row>
        <row r="1133">
          <cell r="J1133" t="str">
            <v>ZIPAQUIRA-CUNDINAMARCA</v>
          </cell>
        </row>
        <row r="1134">
          <cell r="J1134" t="str">
            <v>ZONA-BANANERA-MAGDALENA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DD762-61AC-4A70-AF81-C643784879AA}">
  <sheetPr>
    <tabColor rgb="FF92D050"/>
  </sheetPr>
  <dimension ref="A5:C35"/>
  <sheetViews>
    <sheetView topLeftCell="A4" workbookViewId="0">
      <selection activeCell="D8" sqref="D8"/>
    </sheetView>
  </sheetViews>
  <sheetFormatPr baseColWidth="10" defaultColWidth="10.73046875" defaultRowHeight="14.25" x14ac:dyDescent="0.45"/>
  <cols>
    <col min="1" max="1" width="11" style="81" bestFit="1" customWidth="1"/>
    <col min="2" max="2" width="32.73046875" style="81" bestFit="1" customWidth="1"/>
    <col min="3" max="3" width="14.53125" style="81" bestFit="1" customWidth="1"/>
    <col min="4" max="4" width="13.73046875" style="81" bestFit="1" customWidth="1"/>
    <col min="5" max="5" width="11" style="81" bestFit="1" customWidth="1"/>
    <col min="6" max="16384" width="10.73046875" style="81"/>
  </cols>
  <sheetData>
    <row r="5" spans="1:3" x14ac:dyDescent="0.45">
      <c r="C5" s="81" t="s">
        <v>799</v>
      </c>
    </row>
    <row r="6" spans="1:3" x14ac:dyDescent="0.45">
      <c r="A6" s="81">
        <v>11</v>
      </c>
      <c r="B6" s="81" t="s">
        <v>428</v>
      </c>
      <c r="C6" s="81">
        <v>94078806</v>
      </c>
    </row>
    <row r="7" spans="1:3" x14ac:dyDescent="0.45">
      <c r="A7" s="81">
        <v>12</v>
      </c>
      <c r="B7" s="81" t="s">
        <v>467</v>
      </c>
      <c r="C7" s="81">
        <v>162323</v>
      </c>
    </row>
    <row r="8" spans="1:3" x14ac:dyDescent="0.45">
      <c r="A8" s="81">
        <v>13</v>
      </c>
      <c r="B8" s="81" t="s">
        <v>473</v>
      </c>
      <c r="C8" s="81">
        <v>16187257145</v>
      </c>
    </row>
    <row r="9" spans="1:3" x14ac:dyDescent="0.45">
      <c r="A9" s="81">
        <v>14</v>
      </c>
      <c r="B9" s="81" t="s">
        <v>536</v>
      </c>
      <c r="C9" s="81">
        <v>9165212812</v>
      </c>
    </row>
    <row r="10" spans="1:3" x14ac:dyDescent="0.45">
      <c r="A10" s="81">
        <v>15</v>
      </c>
      <c r="B10" s="81" t="s">
        <v>542</v>
      </c>
      <c r="C10" s="81">
        <v>12011976984</v>
      </c>
    </row>
    <row r="11" spans="1:3" x14ac:dyDescent="0.45">
      <c r="A11" s="81">
        <v>17</v>
      </c>
      <c r="B11" s="81" t="s">
        <v>566</v>
      </c>
      <c r="C11" s="81">
        <v>352063087</v>
      </c>
    </row>
    <row r="12" spans="1:3" x14ac:dyDescent="0.45">
      <c r="A12" s="81">
        <v>21</v>
      </c>
      <c r="B12" s="81" t="s">
        <v>574</v>
      </c>
      <c r="C12" s="81">
        <v>11612378642</v>
      </c>
    </row>
    <row r="13" spans="1:3" x14ac:dyDescent="0.45">
      <c r="A13" s="81">
        <v>22</v>
      </c>
      <c r="B13" s="81" t="s">
        <v>633</v>
      </c>
      <c r="C13" s="81">
        <v>3096935670</v>
      </c>
    </row>
    <row r="14" spans="1:3" x14ac:dyDescent="0.45">
      <c r="A14" s="81">
        <v>23</v>
      </c>
      <c r="B14" s="81" t="s">
        <v>638</v>
      </c>
      <c r="C14" s="81">
        <v>5028629904</v>
      </c>
    </row>
    <row r="15" spans="1:3" x14ac:dyDescent="0.45">
      <c r="A15" s="81">
        <v>24</v>
      </c>
      <c r="B15" s="81" t="s">
        <v>710</v>
      </c>
      <c r="C15" s="81">
        <v>5800145935</v>
      </c>
    </row>
    <row r="16" spans="1:3" x14ac:dyDescent="0.45">
      <c r="A16" s="81">
        <v>25</v>
      </c>
      <c r="B16" s="81" t="s">
        <v>740</v>
      </c>
      <c r="C16" s="81">
        <v>1562093240</v>
      </c>
    </row>
    <row r="17" spans="1:3" x14ac:dyDescent="0.45">
      <c r="A17" s="81">
        <v>26</v>
      </c>
      <c r="B17" s="81" t="s">
        <v>749</v>
      </c>
      <c r="C17" s="81">
        <v>396048706</v>
      </c>
    </row>
    <row r="18" spans="1:3" x14ac:dyDescent="0.45">
      <c r="A18" s="81">
        <v>27</v>
      </c>
      <c r="B18" s="81" t="s">
        <v>753</v>
      </c>
      <c r="C18" s="81">
        <v>576140000</v>
      </c>
    </row>
    <row r="19" spans="1:3" x14ac:dyDescent="0.45">
      <c r="A19" s="81">
        <v>28</v>
      </c>
      <c r="B19" s="81" t="s">
        <v>756</v>
      </c>
      <c r="C19" s="81">
        <v>1261815910</v>
      </c>
    </row>
    <row r="20" spans="1:3" x14ac:dyDescent="0.45">
      <c r="A20" s="81">
        <v>31</v>
      </c>
      <c r="B20" s="81" t="s">
        <v>774</v>
      </c>
      <c r="C20" s="81">
        <v>1486000000</v>
      </c>
    </row>
    <row r="21" spans="1:3" x14ac:dyDescent="0.45">
      <c r="A21" s="81">
        <v>33</v>
      </c>
      <c r="B21" s="81" t="s">
        <v>778</v>
      </c>
      <c r="C21" s="81">
        <v>936004369</v>
      </c>
    </row>
    <row r="22" spans="1:3" x14ac:dyDescent="0.45">
      <c r="A22" s="81">
        <v>36</v>
      </c>
      <c r="B22" s="81" t="s">
        <v>782</v>
      </c>
      <c r="C22" s="81">
        <v>515777003</v>
      </c>
    </row>
    <row r="23" spans="1:3" x14ac:dyDescent="0.45">
      <c r="A23" s="81">
        <v>37</v>
      </c>
      <c r="B23" s="81" t="s">
        <v>785</v>
      </c>
      <c r="C23" s="81">
        <v>8198204975</v>
      </c>
    </row>
    <row r="27" spans="1:3" x14ac:dyDescent="0.45">
      <c r="A27" s="81">
        <v>41</v>
      </c>
      <c r="B27" s="81" t="s">
        <v>94</v>
      </c>
      <c r="C27" s="81">
        <v>46130396047</v>
      </c>
    </row>
    <row r="28" spans="1:3" x14ac:dyDescent="0.45">
      <c r="A28" s="81">
        <v>42</v>
      </c>
      <c r="B28" s="81" t="s">
        <v>153</v>
      </c>
      <c r="C28" s="81">
        <v>726284023</v>
      </c>
    </row>
    <row r="29" spans="1:3" x14ac:dyDescent="0.45">
      <c r="A29" s="81">
        <v>51</v>
      </c>
      <c r="B29" s="81" t="s">
        <v>180</v>
      </c>
      <c r="C29" s="81">
        <v>3139789749</v>
      </c>
    </row>
    <row r="30" spans="1:3" x14ac:dyDescent="0.45">
      <c r="A30" s="81">
        <v>52</v>
      </c>
      <c r="B30" s="81" t="s">
        <v>286</v>
      </c>
      <c r="C30" s="81">
        <v>20445010007</v>
      </c>
    </row>
    <row r="31" spans="1:3" x14ac:dyDescent="0.45">
      <c r="A31" s="81">
        <v>53</v>
      </c>
      <c r="B31" s="81" t="s">
        <v>363</v>
      </c>
      <c r="C31" s="81">
        <v>1904530445</v>
      </c>
    </row>
    <row r="32" spans="1:3" x14ac:dyDescent="0.45">
      <c r="A32" s="81">
        <v>54</v>
      </c>
      <c r="B32" s="81" t="s">
        <v>377</v>
      </c>
      <c r="C32" s="81">
        <v>441014672</v>
      </c>
    </row>
    <row r="33" spans="1:3" x14ac:dyDescent="0.45">
      <c r="A33" s="81">
        <v>61</v>
      </c>
      <c r="B33" s="81" t="s">
        <v>381</v>
      </c>
      <c r="C33" s="81">
        <v>23585755434</v>
      </c>
    </row>
    <row r="34" spans="1:3" x14ac:dyDescent="0.45">
      <c r="A34" s="81">
        <v>83</v>
      </c>
      <c r="B34" s="81" t="s">
        <v>392</v>
      </c>
      <c r="C34" s="81">
        <v>68782684413</v>
      </c>
    </row>
    <row r="35" spans="1:3" x14ac:dyDescent="0.45">
      <c r="A35" s="81">
        <v>93</v>
      </c>
      <c r="B35" s="81" t="s">
        <v>424</v>
      </c>
      <c r="C35" s="81">
        <v>-68782684413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2E11-BB01-4489-A847-5AB662F6F754}">
  <sheetPr>
    <tabColor rgb="FF0070C0"/>
  </sheetPr>
  <dimension ref="A2:CE210"/>
  <sheetViews>
    <sheetView tabSelected="1" zoomScale="74" zoomScaleNormal="74" workbookViewId="0">
      <pane xSplit="1" ySplit="3" topLeftCell="B149" activePane="bottomRight" state="frozen"/>
      <selection pane="topRight" activeCell="B1" sqref="B1"/>
      <selection pane="bottomLeft" activeCell="A3" sqref="A3"/>
      <selection pane="bottomRight" activeCell="J206" sqref="J206"/>
    </sheetView>
  </sheetViews>
  <sheetFormatPr baseColWidth="10" defaultColWidth="10.73046875" defaultRowHeight="13.15" x14ac:dyDescent="0.4"/>
  <cols>
    <col min="1" max="1" width="56.6640625" style="394" customWidth="1"/>
    <col min="2" max="2" width="18.73046875" style="394" customWidth="1"/>
    <col min="3" max="3" width="18.86328125" style="394" customWidth="1"/>
    <col min="4" max="10" width="19" style="394" customWidth="1"/>
    <col min="11" max="12" width="19" style="394" bestFit="1" customWidth="1"/>
    <col min="13" max="13" width="18" style="394" customWidth="1"/>
    <col min="14" max="14" width="19.06640625" style="394" customWidth="1"/>
    <col min="15" max="15" width="20.9296875" style="394" customWidth="1"/>
    <col min="16" max="16" width="20.19921875" style="394" customWidth="1"/>
    <col min="17" max="17" width="25.33203125" style="394" bestFit="1" customWidth="1"/>
    <col min="18" max="18" width="14.19921875" style="394" bestFit="1" customWidth="1"/>
    <col min="19" max="19" width="15.53125" style="394" customWidth="1"/>
    <col min="20" max="20" width="14.19921875" style="394" bestFit="1" customWidth="1"/>
    <col min="21" max="21" width="15.1328125" style="394" bestFit="1" customWidth="1"/>
    <col min="22" max="22" width="14.33203125" style="394" customWidth="1"/>
    <col min="23" max="16384" width="10.73046875" style="394"/>
  </cols>
  <sheetData>
    <row r="2" spans="1:12" s="389" customFormat="1" ht="14.55" customHeight="1" x14ac:dyDescent="0.5">
      <c r="A2" s="387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</row>
    <row r="3" spans="1:12" s="392" customFormat="1" ht="17" customHeight="1" x14ac:dyDescent="0.5">
      <c r="A3" s="390" t="s">
        <v>18</v>
      </c>
      <c r="B3" s="391" t="s">
        <v>25</v>
      </c>
      <c r="C3" s="391" t="s">
        <v>26</v>
      </c>
      <c r="D3" s="391" t="s">
        <v>27</v>
      </c>
      <c r="E3" s="391" t="s">
        <v>28</v>
      </c>
      <c r="F3" s="391" t="s">
        <v>29</v>
      </c>
      <c r="G3" s="391" t="s">
        <v>30</v>
      </c>
      <c r="H3" s="391" t="s">
        <v>31</v>
      </c>
      <c r="I3" s="391" t="s">
        <v>32</v>
      </c>
      <c r="J3" s="391" t="s">
        <v>33</v>
      </c>
      <c r="K3" s="391" t="s">
        <v>34</v>
      </c>
      <c r="L3" s="391" t="s">
        <v>35</v>
      </c>
    </row>
    <row r="4" spans="1:12" ht="18" customHeight="1" x14ac:dyDescent="0.4">
      <c r="A4" s="393" t="s">
        <v>45</v>
      </c>
    </row>
    <row r="5" spans="1:12" x14ac:dyDescent="0.4">
      <c r="A5" s="395" t="s">
        <v>1926</v>
      </c>
    </row>
    <row r="6" spans="1:12" s="400" customFormat="1" x14ac:dyDescent="0.4">
      <c r="A6" s="400" t="s">
        <v>927</v>
      </c>
      <c r="B6" s="400">
        <v>842991034.44535673</v>
      </c>
      <c r="C6" s="400">
        <v>1042878349.162401</v>
      </c>
      <c r="D6" s="400">
        <v>1275833125.4956586</v>
      </c>
      <c r="E6" s="400">
        <v>1573723959.3911524</v>
      </c>
      <c r="F6" s="400">
        <v>1909346085.5360751</v>
      </c>
      <c r="G6" s="400">
        <v>2007672391.072135</v>
      </c>
      <c r="H6" s="400">
        <v>2050166216.6976879</v>
      </c>
      <c r="I6" s="400">
        <v>2093559454.6099889</v>
      </c>
      <c r="J6" s="400">
        <v>2137871141.5149508</v>
      </c>
      <c r="K6" s="400">
        <v>2183120717.0440164</v>
      </c>
      <c r="L6" s="400">
        <v>2229328032.2823653</v>
      </c>
    </row>
    <row r="7" spans="1:12" s="400" customFormat="1" x14ac:dyDescent="0.4">
      <c r="A7" s="400" t="s">
        <v>1927</v>
      </c>
      <c r="B7" s="400">
        <v>0</v>
      </c>
      <c r="C7" s="400">
        <v>0</v>
      </c>
      <c r="D7" s="400">
        <v>0</v>
      </c>
      <c r="E7" s="400">
        <v>0</v>
      </c>
      <c r="F7" s="400">
        <v>0</v>
      </c>
      <c r="G7" s="400">
        <v>0</v>
      </c>
      <c r="H7" s="400">
        <v>0</v>
      </c>
      <c r="I7" s="400">
        <v>0</v>
      </c>
      <c r="J7" s="400">
        <v>0</v>
      </c>
      <c r="K7" s="400">
        <v>0</v>
      </c>
      <c r="L7" s="400">
        <v>0</v>
      </c>
    </row>
    <row r="8" spans="1:12" s="400" customFormat="1" x14ac:dyDescent="0.4">
      <c r="A8" s="400" t="s">
        <v>1928</v>
      </c>
      <c r="B8" s="400">
        <v>544427787.21257281</v>
      </c>
      <c r="C8" s="400">
        <v>606326553.81810629</v>
      </c>
      <c r="D8" s="400">
        <v>741765808.87892532</v>
      </c>
      <c r="E8" s="400">
        <v>914958706.08972943</v>
      </c>
      <c r="F8" s="400">
        <v>1110088471.0273151</v>
      </c>
      <c r="G8" s="400">
        <v>1167255109.9101994</v>
      </c>
      <c r="H8" s="400">
        <v>1191960901.2144136</v>
      </c>
      <c r="I8" s="400">
        <v>1217189608.3052323</v>
      </c>
      <c r="J8" s="400">
        <v>1242952299.0702019</v>
      </c>
      <c r="K8" s="400">
        <v>1269260275.6566427</v>
      </c>
      <c r="L8" s="400">
        <v>1296125079.4299278</v>
      </c>
    </row>
    <row r="9" spans="1:12" s="400" customFormat="1" x14ac:dyDescent="0.4">
      <c r="A9" s="400" t="s">
        <v>1931</v>
      </c>
      <c r="B9" s="400">
        <v>4700000</v>
      </c>
      <c r="C9" s="400">
        <v>0</v>
      </c>
      <c r="D9" s="400">
        <v>0</v>
      </c>
      <c r="E9" s="400">
        <v>0</v>
      </c>
      <c r="F9" s="400">
        <v>0</v>
      </c>
      <c r="G9" s="400">
        <v>0</v>
      </c>
      <c r="H9" s="400">
        <v>0</v>
      </c>
      <c r="I9" s="400">
        <v>0</v>
      </c>
      <c r="J9" s="400">
        <v>0</v>
      </c>
      <c r="K9" s="400">
        <v>0</v>
      </c>
      <c r="L9" s="400">
        <v>0</v>
      </c>
    </row>
    <row r="10" spans="1:12" s="398" customFormat="1" ht="13.5" thickBot="1" x14ac:dyDescent="0.45">
      <c r="A10" s="397" t="s">
        <v>954</v>
      </c>
      <c r="B10" s="397">
        <v>1392118821.6579294</v>
      </c>
      <c r="C10" s="397">
        <v>1649204902.9805074</v>
      </c>
      <c r="D10" s="397">
        <v>2017598934.374584</v>
      </c>
      <c r="E10" s="397">
        <v>2488682665.4808817</v>
      </c>
      <c r="F10" s="397">
        <v>3019434556.5633903</v>
      </c>
      <c r="G10" s="397">
        <v>3174927500.9823341</v>
      </c>
      <c r="H10" s="397">
        <v>3242127117.9121017</v>
      </c>
      <c r="I10" s="397">
        <v>3310749062.9152212</v>
      </c>
      <c r="J10" s="397">
        <v>3380823440.5851526</v>
      </c>
      <c r="K10" s="397">
        <v>3452380992.7006588</v>
      </c>
      <c r="L10" s="397">
        <v>3525453111.7122931</v>
      </c>
    </row>
    <row r="11" spans="1:12" s="400" customFormat="1" ht="13.5" thickTop="1" x14ac:dyDescent="0.4">
      <c r="A11" s="399" t="s">
        <v>1897</v>
      </c>
    </row>
    <row r="12" spans="1:12" s="400" customFormat="1" x14ac:dyDescent="0.4">
      <c r="A12" s="400" t="s">
        <v>924</v>
      </c>
      <c r="B12" s="400">
        <v>111255825.97554345</v>
      </c>
      <c r="C12" s="400">
        <v>141003209.09091774</v>
      </c>
      <c r="D12" s="400">
        <v>156818225.16749778</v>
      </c>
      <c r="E12" s="400">
        <v>174407064.23090935</v>
      </c>
      <c r="F12" s="400">
        <v>192205327.84525287</v>
      </c>
      <c r="G12" s="400">
        <v>204046698.99807659</v>
      </c>
      <c r="H12" s="400">
        <v>208365493.68054155</v>
      </c>
      <c r="I12" s="400">
        <v>212775698.74896657</v>
      </c>
      <c r="J12" s="400">
        <v>217279248.9697102</v>
      </c>
      <c r="K12" s="400">
        <v>221878120.0598484</v>
      </c>
      <c r="L12" s="400">
        <v>226574329.55392513</v>
      </c>
    </row>
    <row r="13" spans="1:12" s="400" customFormat="1" x14ac:dyDescent="0.4">
      <c r="A13" s="400" t="s">
        <v>925</v>
      </c>
      <c r="B13" s="400">
        <v>3339279145.6313467</v>
      </c>
      <c r="C13" s="400">
        <v>3862917604.7449937</v>
      </c>
      <c r="D13" s="400">
        <v>4296185077.2757387</v>
      </c>
      <c r="E13" s="400">
        <v>4778048124.9548092</v>
      </c>
      <c r="F13" s="400">
        <v>5265648558.2570629</v>
      </c>
      <c r="G13" s="400">
        <v>5590054232.3227348</v>
      </c>
      <c r="H13" s="400">
        <v>5708371738.1279802</v>
      </c>
      <c r="I13" s="400">
        <v>5829193518.7753248</v>
      </c>
      <c r="J13" s="400">
        <v>5952572579.0373259</v>
      </c>
      <c r="K13" s="400">
        <v>6078563045.5705547</v>
      </c>
      <c r="L13" s="400">
        <v>6207220190.6610804</v>
      </c>
    </row>
    <row r="14" spans="1:12" s="400" customFormat="1" x14ac:dyDescent="0.4">
      <c r="A14" s="400" t="s">
        <v>926</v>
      </c>
      <c r="B14" s="400">
        <v>0</v>
      </c>
      <c r="C14" s="400">
        <v>0</v>
      </c>
      <c r="D14" s="400">
        <v>0</v>
      </c>
      <c r="E14" s="400">
        <v>0</v>
      </c>
      <c r="F14" s="400">
        <v>0</v>
      </c>
      <c r="G14" s="400">
        <v>0</v>
      </c>
      <c r="H14" s="400">
        <v>0</v>
      </c>
      <c r="I14" s="400">
        <v>0</v>
      </c>
      <c r="J14" s="400">
        <v>0</v>
      </c>
      <c r="K14" s="400">
        <v>0</v>
      </c>
      <c r="L14" s="400">
        <v>0</v>
      </c>
    </row>
    <row r="15" spans="1:12" s="398" customFormat="1" ht="13.5" thickBot="1" x14ac:dyDescent="0.45">
      <c r="A15" s="397" t="s">
        <v>1933</v>
      </c>
      <c r="B15" s="397">
        <v>3450534971.6068902</v>
      </c>
      <c r="C15" s="397">
        <v>4003920813.8359113</v>
      </c>
      <c r="D15" s="397">
        <v>4453003302.4432364</v>
      </c>
      <c r="E15" s="397">
        <v>4952455189.1857185</v>
      </c>
      <c r="F15" s="397">
        <v>5457853886.1023159</v>
      </c>
      <c r="G15" s="397">
        <v>5794100931.3208113</v>
      </c>
      <c r="H15" s="397">
        <v>5916737231.8085222</v>
      </c>
      <c r="I15" s="397">
        <v>6041969217.524291</v>
      </c>
      <c r="J15" s="397">
        <v>6169851828.0070362</v>
      </c>
      <c r="K15" s="397">
        <v>6300441165.6304035</v>
      </c>
      <c r="L15" s="397">
        <v>6433794520.2150059</v>
      </c>
    </row>
    <row r="16" spans="1:12" s="400" customFormat="1" ht="13.5" thickTop="1" x14ac:dyDescent="0.4">
      <c r="A16" s="399" t="s">
        <v>1932</v>
      </c>
    </row>
    <row r="17" spans="1:12" s="400" customFormat="1" x14ac:dyDescent="0.4">
      <c r="A17" s="400" t="s">
        <v>928</v>
      </c>
      <c r="B17" s="400">
        <v>605716247.95900929</v>
      </c>
      <c r="C17" s="400">
        <v>729432359.12548578</v>
      </c>
      <c r="D17" s="400">
        <v>783221128.42909276</v>
      </c>
      <c r="E17" s="400">
        <v>840976313.07882667</v>
      </c>
      <c r="F17" s="400">
        <v>914043953.65333295</v>
      </c>
      <c r="G17" s="400">
        <v>970356303.714293</v>
      </c>
      <c r="H17" s="400">
        <v>990894590.61212277</v>
      </c>
      <c r="I17" s="400">
        <v>1011867585.0777634</v>
      </c>
      <c r="J17" s="400">
        <v>1033284488.0085658</v>
      </c>
      <c r="K17" s="400">
        <v>1055154695.0454707</v>
      </c>
      <c r="L17" s="400">
        <v>1077487800.694895</v>
      </c>
    </row>
    <row r="18" spans="1:12" s="400" customFormat="1" x14ac:dyDescent="0.4">
      <c r="A18" s="400" t="s">
        <v>929</v>
      </c>
      <c r="B18" s="400">
        <v>138272893.92306024</v>
      </c>
      <c r="C18" s="400">
        <v>180134815.34766906</v>
      </c>
      <c r="D18" s="400">
        <v>193418062.11492246</v>
      </c>
      <c r="E18" s="400">
        <v>207680823.27720937</v>
      </c>
      <c r="F18" s="400">
        <v>225725026.79809317</v>
      </c>
      <c r="G18" s="400">
        <v>239631477.00299731</v>
      </c>
      <c r="H18" s="400">
        <v>244703449.02564451</v>
      </c>
      <c r="I18" s="400">
        <v>249882772.97267261</v>
      </c>
      <c r="J18" s="400">
        <v>255171721.02453077</v>
      </c>
      <c r="K18" s="400">
        <v>260572613.45399648</v>
      </c>
      <c r="L18" s="400">
        <v>266087819.64408401</v>
      </c>
    </row>
    <row r="19" spans="1:12" s="400" customFormat="1" x14ac:dyDescent="0.4">
      <c r="A19" s="400" t="s">
        <v>1898</v>
      </c>
      <c r="B19" s="400">
        <v>23820006.566564284</v>
      </c>
      <c r="C19" s="400">
        <v>25426029.598460749</v>
      </c>
      <c r="D19" s="400">
        <v>27300959.910049811</v>
      </c>
      <c r="E19" s="400">
        <v>29314148.680738926</v>
      </c>
      <c r="F19" s="400">
        <v>31861088.04899567</v>
      </c>
      <c r="G19" s="400">
        <v>33823983.527234986</v>
      </c>
      <c r="H19" s="400">
        <v>34539892.389835998</v>
      </c>
      <c r="I19" s="400">
        <v>35270953.976809002</v>
      </c>
      <c r="J19" s="400">
        <v>36017489.006429568</v>
      </c>
      <c r="K19" s="400">
        <v>36779824.985205561</v>
      </c>
      <c r="L19" s="400">
        <v>37558296.351554863</v>
      </c>
    </row>
    <row r="20" spans="1:12" s="400" customFormat="1" x14ac:dyDescent="0.4">
      <c r="A20" s="400" t="s">
        <v>930</v>
      </c>
      <c r="B20" s="400">
        <v>86060955.649712563</v>
      </c>
      <c r="C20" s="400">
        <v>104063130.99640532</v>
      </c>
      <c r="D20" s="400">
        <v>111736807.21346733</v>
      </c>
      <c r="E20" s="400">
        <v>119976344.80833414</v>
      </c>
      <c r="F20" s="400">
        <v>130400405.87112978</v>
      </c>
      <c r="G20" s="400">
        <v>138434104.11305407</v>
      </c>
      <c r="H20" s="400">
        <v>141364161.18161219</v>
      </c>
      <c r="I20" s="400">
        <v>144356235.00882968</v>
      </c>
      <c r="J20" s="400">
        <v>147411638.22386852</v>
      </c>
      <c r="K20" s="400">
        <v>150531711.23862824</v>
      </c>
      <c r="L20" s="400">
        <v>153717822.83578697</v>
      </c>
    </row>
    <row r="21" spans="1:12" s="400" customFormat="1" x14ac:dyDescent="0.4">
      <c r="A21" s="400" t="s">
        <v>931</v>
      </c>
      <c r="B21" s="400">
        <v>13380206.664331466</v>
      </c>
      <c r="C21" s="400">
        <v>5930197.2001207899</v>
      </c>
      <c r="D21" s="400">
        <v>6367493.4142682059</v>
      </c>
      <c r="E21" s="400">
        <v>6837036.1073191855</v>
      </c>
      <c r="F21" s="400">
        <v>7431067.2222451279</v>
      </c>
      <c r="G21" s="400">
        <v>7888879.8439172609</v>
      </c>
      <c r="H21" s="400">
        <v>8055853.6420125496</v>
      </c>
      <c r="I21" s="400">
        <v>8226361.5602620263</v>
      </c>
      <c r="J21" s="400">
        <v>8400478.4008526653</v>
      </c>
      <c r="K21" s="400">
        <v>8578280.5492133498</v>
      </c>
      <c r="L21" s="400">
        <v>8759846.0075253397</v>
      </c>
    </row>
    <row r="22" spans="1:12" s="398" customFormat="1" ht="13.5" thickBot="1" x14ac:dyDescent="0.45">
      <c r="A22" s="397" t="s">
        <v>1934</v>
      </c>
      <c r="B22" s="397">
        <v>867250310.76267791</v>
      </c>
      <c r="C22" s="397">
        <v>1044986532.2681417</v>
      </c>
      <c r="D22" s="397">
        <v>1122044451.0818005</v>
      </c>
      <c r="E22" s="397">
        <v>1204784665.9524283</v>
      </c>
      <c r="F22" s="397">
        <v>1309461541.5937967</v>
      </c>
      <c r="G22" s="397">
        <v>1390134748.2014968</v>
      </c>
      <c r="H22" s="397">
        <v>1419557946.8512282</v>
      </c>
      <c r="I22" s="397">
        <v>1449603908.5963366</v>
      </c>
      <c r="J22" s="397">
        <v>1480285814.6642475</v>
      </c>
      <c r="K22" s="397">
        <v>1511617125.2725143</v>
      </c>
      <c r="L22" s="397">
        <v>1543611585.5338464</v>
      </c>
    </row>
    <row r="23" spans="1:12" s="398" customFormat="1" ht="19.899999999999999" customHeight="1" thickTop="1" thickBot="1" x14ac:dyDescent="0.45">
      <c r="A23" s="369" t="s">
        <v>41</v>
      </c>
      <c r="B23" s="373">
        <v>5709904104.0274982</v>
      </c>
      <c r="C23" s="373">
        <v>6698112249.0845604</v>
      </c>
      <c r="D23" s="373">
        <v>7592646687.899621</v>
      </c>
      <c r="E23" s="373">
        <v>8645922520.6190281</v>
      </c>
      <c r="F23" s="373">
        <v>9786749984.2595024</v>
      </c>
      <c r="G23" s="373">
        <v>10359163180.504642</v>
      </c>
      <c r="H23" s="373">
        <v>10578422296.571852</v>
      </c>
      <c r="I23" s="373">
        <v>10802322189.035849</v>
      </c>
      <c r="J23" s="373">
        <v>11030961083.256437</v>
      </c>
      <c r="K23" s="373">
        <v>11264439283.603577</v>
      </c>
      <c r="L23" s="373">
        <v>11502859217.461145</v>
      </c>
    </row>
    <row r="24" spans="1:12" s="400" customFormat="1" ht="13.5" thickTop="1" x14ac:dyDescent="0.4"/>
    <row r="25" spans="1:12" s="400" customFormat="1" x14ac:dyDescent="0.4">
      <c r="A25" s="400" t="s">
        <v>64</v>
      </c>
      <c r="B25" s="400">
        <v>-285495205.20137489</v>
      </c>
      <c r="C25" s="400">
        <v>-334905612.45422798</v>
      </c>
      <c r="D25" s="400">
        <v>-379632334.39498115</v>
      </c>
      <c r="E25" s="400">
        <v>-432296126.0309515</v>
      </c>
      <c r="F25" s="400">
        <v>-489337499.2129752</v>
      </c>
      <c r="G25" s="400">
        <v>-517958159.02523214</v>
      </c>
      <c r="H25" s="400">
        <v>-528921114.82859266</v>
      </c>
      <c r="I25" s="400">
        <v>-540116109.45179248</v>
      </c>
      <c r="J25" s="400">
        <v>-551548054.16282177</v>
      </c>
      <c r="K25" s="400">
        <v>-563221964.18017888</v>
      </c>
      <c r="L25" s="400">
        <v>-575142960.87305725</v>
      </c>
    </row>
    <row r="26" spans="1:12" s="400" customFormat="1" x14ac:dyDescent="0.4">
      <c r="A26" s="400" t="s">
        <v>60</v>
      </c>
      <c r="B26" s="400">
        <v>937449226.93556929</v>
      </c>
      <c r="C26" s="400">
        <v>1094993616.8404822</v>
      </c>
      <c r="D26" s="400">
        <v>1251855314.0170219</v>
      </c>
      <c r="E26" s="400">
        <v>1437911885.7057028</v>
      </c>
      <c r="F26" s="400">
        <v>1636874034.9383602</v>
      </c>
      <c r="G26" s="400">
        <v>1731918097.1016283</v>
      </c>
      <c r="H26" s="400">
        <v>1768575385.3839431</v>
      </c>
      <c r="I26" s="400">
        <v>1806008551.4554338</v>
      </c>
      <c r="J26" s="400">
        <v>1844234017.3258009</v>
      </c>
      <c r="K26" s="400">
        <v>1883268552.5883522</v>
      </c>
      <c r="L26" s="400">
        <v>1923129281.7768636</v>
      </c>
    </row>
    <row r="27" spans="1:12" s="400" customFormat="1" x14ac:dyDescent="0.4">
      <c r="A27" s="400" t="s">
        <v>1899</v>
      </c>
      <c r="B27" s="400">
        <v>-359333175.06099772</v>
      </c>
      <c r="C27" s="400">
        <v>-379564820.70751029</v>
      </c>
      <c r="D27" s="400">
        <v>-403160583.63501108</v>
      </c>
      <c r="E27" s="400">
        <v>-429219643.12336367</v>
      </c>
      <c r="F27" s="400">
        <v>-457005138.35487854</v>
      </c>
      <c r="G27" s="400">
        <v>-494233629.3293708</v>
      </c>
      <c r="H27" s="400">
        <v>-548894706.22918022</v>
      </c>
      <c r="I27" s="400">
        <v>-610216453.96238267</v>
      </c>
      <c r="J27" s="400">
        <v>-679069220.14156079</v>
      </c>
      <c r="K27" s="400">
        <v>-756443794.88151491</v>
      </c>
      <c r="L27" s="400">
        <v>-843468926.19881546</v>
      </c>
    </row>
    <row r="28" spans="1:12" s="400" customFormat="1" x14ac:dyDescent="0.4">
      <c r="A28" s="400" t="s">
        <v>61</v>
      </c>
      <c r="B28" s="400">
        <v>-550271606.76828635</v>
      </c>
      <c r="C28" s="400">
        <v>-699239560.80736613</v>
      </c>
      <c r="D28" s="400">
        <v>-826497848.42945051</v>
      </c>
      <c r="E28" s="400">
        <v>-981892548.5350908</v>
      </c>
      <c r="F28" s="400">
        <v>-1151196688.5461564</v>
      </c>
      <c r="G28" s="400">
        <v>-1228000319.5769646</v>
      </c>
      <c r="H28" s="400">
        <v>-1222696326.2107999</v>
      </c>
      <c r="I28" s="400">
        <v>-1199793451.4575744</v>
      </c>
      <c r="J28" s="400">
        <v>-1170294891.1868372</v>
      </c>
      <c r="K28" s="400">
        <v>-1133246740.8590961</v>
      </c>
      <c r="L28" s="400">
        <v>-1087560425.5828264</v>
      </c>
    </row>
    <row r="29" spans="1:12" s="400" customFormat="1" x14ac:dyDescent="0.4">
      <c r="A29" s="400" t="s">
        <v>1900</v>
      </c>
      <c r="B29" s="400">
        <v>176708000</v>
      </c>
      <c r="C29" s="400">
        <v>96687408.338514924</v>
      </c>
      <c r="D29" s="400">
        <v>-142698106.13752782</v>
      </c>
      <c r="E29" s="400">
        <v>-318192333.33741236</v>
      </c>
      <c r="F29" s="400">
        <v>-537086630.44878674</v>
      </c>
      <c r="G29" s="400">
        <v>-776874542.69782615</v>
      </c>
      <c r="H29" s="400">
        <v>-778998894.24282551</v>
      </c>
      <c r="I29" s="400">
        <v>-648689249.65638459</v>
      </c>
      <c r="J29" s="400">
        <v>-494292480.90343738</v>
      </c>
      <c r="K29" s="400">
        <v>-314144478.02632999</v>
      </c>
      <c r="L29" s="400">
        <v>-104870784.22906137</v>
      </c>
    </row>
    <row r="30" spans="1:12" s="400" customFormat="1" x14ac:dyDescent="0.4">
      <c r="A30" s="400" t="s">
        <v>1901</v>
      </c>
      <c r="B30" s="400">
        <v>-149495585.12357345</v>
      </c>
      <c r="C30" s="400">
        <v>-149495585.12357345</v>
      </c>
      <c r="D30" s="400">
        <v>-149495585.12357345</v>
      </c>
      <c r="E30" s="400">
        <v>-149495585.12357345</v>
      </c>
      <c r="F30" s="400">
        <v>-149495585.12357345</v>
      </c>
      <c r="G30" s="400">
        <v>-149495585.12357345</v>
      </c>
      <c r="H30" s="400">
        <v>-149495585.12357345</v>
      </c>
      <c r="I30" s="400">
        <v>-149495585.12357345</v>
      </c>
      <c r="J30" s="400">
        <v>-149495585.12357345</v>
      </c>
      <c r="K30" s="400">
        <v>-149495585.12357345</v>
      </c>
      <c r="L30" s="400">
        <v>-149495585.12357345</v>
      </c>
    </row>
    <row r="31" spans="1:12" s="398" customFormat="1" ht="13.5" thickBot="1" x14ac:dyDescent="0.45">
      <c r="A31" s="397" t="s">
        <v>1902</v>
      </c>
      <c r="B31" s="397">
        <v>-230438345.21866313</v>
      </c>
      <c r="C31" s="397">
        <v>-371524553.91368067</v>
      </c>
      <c r="D31" s="397">
        <v>-649629143.70352209</v>
      </c>
      <c r="E31" s="397">
        <v>-873184350.44468904</v>
      </c>
      <c r="F31" s="397">
        <v>-1147247506.7480102</v>
      </c>
      <c r="G31" s="397">
        <v>-1434644138.6513388</v>
      </c>
      <c r="H31" s="397">
        <v>-1460431241.2510288</v>
      </c>
      <c r="I31" s="397">
        <v>-1342302298.1962738</v>
      </c>
      <c r="J31" s="397">
        <v>-1200466214.1924298</v>
      </c>
      <c r="K31" s="397">
        <v>-1033284010.4823411</v>
      </c>
      <c r="L31" s="397">
        <v>-837409400.23047042</v>
      </c>
    </row>
    <row r="32" spans="1:12" s="400" customFormat="1" ht="13.5" thickTop="1" x14ac:dyDescent="0.4"/>
    <row r="33" spans="1:12" s="402" customFormat="1" ht="21" customHeight="1" thickBot="1" x14ac:dyDescent="0.45">
      <c r="A33" s="401" t="s">
        <v>1961</v>
      </c>
      <c r="B33" s="401">
        <v>5709904104.0274973</v>
      </c>
      <c r="C33" s="401">
        <v>6698112249.0845604</v>
      </c>
      <c r="D33" s="401">
        <v>7592646687.899621</v>
      </c>
      <c r="E33" s="401">
        <v>8645922520.61903</v>
      </c>
      <c r="F33" s="401">
        <v>9786749984.2595024</v>
      </c>
      <c r="G33" s="401">
        <v>10359163180.504642</v>
      </c>
      <c r="H33" s="401">
        <v>10578422296.571852</v>
      </c>
      <c r="I33" s="401">
        <v>10802322189.035849</v>
      </c>
      <c r="J33" s="401">
        <v>11030961083.256435</v>
      </c>
      <c r="K33" s="401">
        <v>11264439283.603577</v>
      </c>
      <c r="L33" s="401">
        <v>11502859217.461145</v>
      </c>
    </row>
    <row r="34" spans="1:12" s="400" customFormat="1" ht="13.5" thickTop="1" x14ac:dyDescent="0.4">
      <c r="A34" s="403" t="s">
        <v>40</v>
      </c>
    </row>
    <row r="35" spans="1:12" s="400" customFormat="1" x14ac:dyDescent="0.4">
      <c r="A35" s="399" t="s">
        <v>1926</v>
      </c>
    </row>
    <row r="36" spans="1:12" s="396" customFormat="1" ht="13.45" customHeight="1" x14ac:dyDescent="0.4">
      <c r="A36" s="396" t="s">
        <v>950</v>
      </c>
      <c r="B36" s="396">
        <v>13806238.022640957</v>
      </c>
      <c r="C36" s="396">
        <v>14762293.83397419</v>
      </c>
      <c r="D36" s="396">
        <v>15850874.025809493</v>
      </c>
      <c r="E36" s="396">
        <v>17020047.280603725</v>
      </c>
      <c r="F36" s="396">
        <v>18275459.697825249</v>
      </c>
      <c r="G36" s="396">
        <v>19641949.84558874</v>
      </c>
      <c r="H36" s="396">
        <v>20057685.797029797</v>
      </c>
      <c r="I36" s="396">
        <v>20482221.097959027</v>
      </c>
      <c r="J36" s="396">
        <v>20915741.992917344</v>
      </c>
      <c r="K36" s="396">
        <v>21358438.668444898</v>
      </c>
      <c r="L36" s="396">
        <v>21810505.336516328</v>
      </c>
    </row>
    <row r="37" spans="1:12" s="404" customFormat="1" x14ac:dyDescent="0.4">
      <c r="A37" s="404" t="s">
        <v>1929</v>
      </c>
      <c r="B37" s="396">
        <v>806266071.24933398</v>
      </c>
      <c r="C37" s="396">
        <v>837481030.53005207</v>
      </c>
      <c r="D37" s="396">
        <v>890383689.08223152</v>
      </c>
      <c r="E37" s="396">
        <v>946645971.53210139</v>
      </c>
      <c r="F37" s="396">
        <v>1006463400.4489194</v>
      </c>
      <c r="G37" s="396">
        <v>1071068192.3580155</v>
      </c>
      <c r="H37" s="396">
        <v>1082969426.2002156</v>
      </c>
      <c r="I37" s="396">
        <v>1095002901.2647552</v>
      </c>
      <c r="J37" s="396">
        <v>1107170086.9573379</v>
      </c>
      <c r="K37" s="396">
        <v>1119472469.0110512</v>
      </c>
      <c r="L37" s="396">
        <v>1131911549.6677866</v>
      </c>
    </row>
    <row r="38" spans="1:12" s="396" customFormat="1" x14ac:dyDescent="0.4">
      <c r="A38" s="396" t="s">
        <v>1930</v>
      </c>
      <c r="B38" s="396">
        <v>1938311</v>
      </c>
      <c r="C38" s="396">
        <v>0</v>
      </c>
      <c r="D38" s="396">
        <v>0</v>
      </c>
      <c r="E38" s="396">
        <v>0</v>
      </c>
      <c r="F38" s="396">
        <v>0</v>
      </c>
      <c r="G38" s="396">
        <v>0</v>
      </c>
      <c r="H38" s="396">
        <v>0</v>
      </c>
      <c r="I38" s="396">
        <v>0</v>
      </c>
      <c r="J38" s="396">
        <v>0</v>
      </c>
      <c r="K38" s="396">
        <v>0</v>
      </c>
      <c r="L38" s="396">
        <v>0</v>
      </c>
    </row>
    <row r="39" spans="1:12" s="404" customFormat="1" x14ac:dyDescent="0.4">
      <c r="A39" s="404" t="s">
        <v>42</v>
      </c>
      <c r="B39" s="396">
        <v>275236306.19434947</v>
      </c>
      <c r="C39" s="396">
        <v>302285933.47153378</v>
      </c>
      <c r="D39" s="396">
        <v>321380968.39244419</v>
      </c>
      <c r="E39" s="396">
        <v>341688648.14828759</v>
      </c>
      <c r="F39" s="396">
        <v>363279545.94634658</v>
      </c>
      <c r="G39" s="396">
        <v>386598426.15622437</v>
      </c>
      <c r="H39" s="396">
        <v>390894136.08911139</v>
      </c>
      <c r="I39" s="396">
        <v>395237578.04204547</v>
      </c>
      <c r="J39" s="396">
        <v>399629282.39202482</v>
      </c>
      <c r="K39" s="396">
        <v>404069785.40936059</v>
      </c>
      <c r="L39" s="396">
        <v>408559629.32316124</v>
      </c>
    </row>
    <row r="40" spans="1:12" s="404" customFormat="1" x14ac:dyDescent="0.4">
      <c r="A40" s="404" t="s">
        <v>43</v>
      </c>
      <c r="B40" s="396">
        <v>40138611.410030745</v>
      </c>
      <c r="C40" s="396">
        <v>26152646.051741954</v>
      </c>
      <c r="D40" s="396">
        <v>27804676.908411805</v>
      </c>
      <c r="E40" s="396">
        <v>29561621.251429707</v>
      </c>
      <c r="F40" s="396">
        <v>31429584.810194332</v>
      </c>
      <c r="G40" s="396">
        <v>33447046.931068491</v>
      </c>
      <c r="H40" s="396">
        <v>33818695.654929228</v>
      </c>
      <c r="I40" s="396">
        <v>34194473.9742736</v>
      </c>
      <c r="J40" s="396">
        <v>34574427.775331691</v>
      </c>
      <c r="K40" s="396">
        <v>34958603.454201013</v>
      </c>
      <c r="L40" s="396">
        <v>35347047.922511868</v>
      </c>
    </row>
    <row r="41" spans="1:12" s="404" customFormat="1" x14ac:dyDescent="0.4">
      <c r="A41" s="404" t="s">
        <v>66</v>
      </c>
      <c r="B41" s="396">
        <v>93432694.37151438</v>
      </c>
      <c r="C41" s="396">
        <v>97121103.517442226</v>
      </c>
      <c r="D41" s="396">
        <v>103256125.55411118</v>
      </c>
      <c r="E41" s="396">
        <v>109780756.86962047</v>
      </c>
      <c r="F41" s="396">
        <v>116717671.84941486</v>
      </c>
      <c r="G41" s="396">
        <v>124209768.33159417</v>
      </c>
      <c r="H41" s="396">
        <v>125589932.08675654</v>
      </c>
      <c r="I41" s="396">
        <v>126985431.6083135</v>
      </c>
      <c r="J41" s="396">
        <v>128396437.30048704</v>
      </c>
      <c r="K41" s="396">
        <v>129823121.46095523</v>
      </c>
      <c r="L41" s="396">
        <v>131265658.30189121</v>
      </c>
    </row>
    <row r="42" spans="1:12" s="404" customFormat="1" x14ac:dyDescent="0.4">
      <c r="A42" s="404" t="s">
        <v>67</v>
      </c>
      <c r="B42" s="396">
        <v>93432694.371514395</v>
      </c>
      <c r="C42" s="396">
        <v>97121103.517442226</v>
      </c>
      <c r="D42" s="396">
        <v>103256125.55411118</v>
      </c>
      <c r="E42" s="396">
        <v>109780756.8696205</v>
      </c>
      <c r="F42" s="396">
        <v>116717671.84941483</v>
      </c>
      <c r="G42" s="396">
        <v>124209768.33159418</v>
      </c>
      <c r="H42" s="396">
        <v>125589932.08675653</v>
      </c>
      <c r="I42" s="396">
        <v>126985431.60831349</v>
      </c>
      <c r="J42" s="396">
        <v>128396437.30048704</v>
      </c>
      <c r="K42" s="396">
        <v>129823121.46095523</v>
      </c>
      <c r="L42" s="396">
        <v>131265658.30189121</v>
      </c>
    </row>
    <row r="43" spans="1:12" s="404" customFormat="1" x14ac:dyDescent="0.4">
      <c r="A43" s="404" t="s">
        <v>68</v>
      </c>
      <c r="B43" s="396">
        <v>11216409.888537141</v>
      </c>
      <c r="C43" s="396">
        <v>11659196.100533279</v>
      </c>
      <c r="D43" s="396">
        <v>12395693.343830876</v>
      </c>
      <c r="E43" s="396">
        <v>13178962.409318186</v>
      </c>
      <c r="F43" s="396">
        <v>14011725.312054604</v>
      </c>
      <c r="G43" s="396">
        <v>14911136.654453084</v>
      </c>
      <c r="H43" s="396">
        <v>15076822.579442563</v>
      </c>
      <c r="I43" s="396">
        <v>15244349.532810746</v>
      </c>
      <c r="J43" s="396">
        <v>15413737.971246943</v>
      </c>
      <c r="K43" s="396">
        <v>15585008.578746127</v>
      </c>
      <c r="L43" s="396">
        <v>15758182.269134598</v>
      </c>
    </row>
    <row r="44" spans="1:12" s="404" customFormat="1" x14ac:dyDescent="0.4">
      <c r="A44" s="404" t="s">
        <v>1</v>
      </c>
      <c r="B44" s="396">
        <v>46772429.235199884</v>
      </c>
      <c r="C44" s="396">
        <v>48618847.739223763</v>
      </c>
      <c r="D44" s="396">
        <v>51690041.243774757</v>
      </c>
      <c r="E44" s="396">
        <v>54956273.246856838</v>
      </c>
      <c r="F44" s="396">
        <v>58428894.551267691</v>
      </c>
      <c r="G44" s="396">
        <v>62179439.849069357</v>
      </c>
      <c r="H44" s="396">
        <v>62870350.156275488</v>
      </c>
      <c r="I44" s="396">
        <v>63568937.551820807</v>
      </c>
      <c r="J44" s="396">
        <v>64275287.340099752</v>
      </c>
      <c r="K44" s="396">
        <v>64989485.773371346</v>
      </c>
      <c r="L44" s="396">
        <v>65711620.062291272</v>
      </c>
    </row>
    <row r="45" spans="1:12" s="400" customFormat="1" x14ac:dyDescent="0.4">
      <c r="A45" s="400" t="s">
        <v>937</v>
      </c>
      <c r="B45" s="396">
        <v>1805708.7088646125</v>
      </c>
      <c r="C45" s="396">
        <v>1908243.6100876981</v>
      </c>
      <c r="D45" s="396">
        <v>2029665.2157397906</v>
      </c>
      <c r="E45" s="396">
        <v>2158812.8822790748</v>
      </c>
      <c r="F45" s="396">
        <v>2296178.2192219305</v>
      </c>
      <c r="G45" s="396">
        <v>2484072.2484980873</v>
      </c>
      <c r="H45" s="396">
        <v>2762687.4856878491</v>
      </c>
      <c r="I45" s="396">
        <v>3075345.6273109745</v>
      </c>
      <c r="J45" s="396">
        <v>3426497.1779994681</v>
      </c>
      <c r="K45" s="396">
        <v>3821208.5708996914</v>
      </c>
      <c r="L45" s="396">
        <v>4265251.7404081309</v>
      </c>
    </row>
    <row r="46" spans="1:12" s="400" customFormat="1" x14ac:dyDescent="0.4">
      <c r="A46" s="400" t="s">
        <v>938</v>
      </c>
      <c r="B46" s="396">
        <v>0</v>
      </c>
      <c r="C46" s="396">
        <v>0</v>
      </c>
      <c r="D46" s="396">
        <v>0</v>
      </c>
      <c r="E46" s="396">
        <v>0</v>
      </c>
      <c r="F46" s="396">
        <v>0</v>
      </c>
      <c r="G46" s="396">
        <v>0</v>
      </c>
      <c r="H46" s="396">
        <v>0</v>
      </c>
      <c r="I46" s="396">
        <v>0</v>
      </c>
      <c r="J46" s="396">
        <v>0</v>
      </c>
      <c r="K46" s="396">
        <v>0</v>
      </c>
      <c r="L46" s="396">
        <v>0</v>
      </c>
    </row>
    <row r="47" spans="1:12" s="400" customFormat="1" x14ac:dyDescent="0.4">
      <c r="A47" s="400" t="s">
        <v>939</v>
      </c>
      <c r="B47" s="396">
        <v>63619190.358115524</v>
      </c>
      <c r="C47" s="396">
        <v>68109731.917136624</v>
      </c>
      <c r="D47" s="396">
        <v>72443556.469826832</v>
      </c>
      <c r="E47" s="396">
        <v>77053142.425841182</v>
      </c>
      <c r="F47" s="396">
        <v>81956036.49262917</v>
      </c>
      <c r="G47" s="396">
        <v>88662419.207696423</v>
      </c>
      <c r="H47" s="396">
        <v>98606856.601699799</v>
      </c>
      <c r="I47" s="396">
        <v>109766365.84626767</v>
      </c>
      <c r="J47" s="396">
        <v>122299795.98760107</v>
      </c>
      <c r="K47" s="396">
        <v>136387980.01869461</v>
      </c>
      <c r="L47" s="396">
        <v>152236931.94232535</v>
      </c>
    </row>
    <row r="48" spans="1:12" s="400" customFormat="1" x14ac:dyDescent="0.4">
      <c r="A48" s="400" t="s">
        <v>940</v>
      </c>
      <c r="B48" s="396">
        <v>122890124.06438324</v>
      </c>
      <c r="C48" s="396">
        <v>97242209.357428297</v>
      </c>
      <c r="D48" s="396">
        <v>103429734.43804064</v>
      </c>
      <c r="E48" s="396">
        <v>110010971.94946049</v>
      </c>
      <c r="F48" s="396">
        <v>117010973.82701793</v>
      </c>
      <c r="G48" s="396">
        <v>126585867.95232466</v>
      </c>
      <c r="H48" s="396">
        <v>140783825.21614131</v>
      </c>
      <c r="I48" s="396">
        <v>156716575.26141635</v>
      </c>
      <c r="J48" s="396">
        <v>174610911.40787238</v>
      </c>
      <c r="K48" s="396">
        <v>194725014.08389384</v>
      </c>
      <c r="L48" s="396">
        <v>217353015.3646588</v>
      </c>
    </row>
    <row r="49" spans="1:12" s="400" customFormat="1" x14ac:dyDescent="0.4">
      <c r="A49" s="400" t="s">
        <v>941</v>
      </c>
      <c r="B49" s="396">
        <v>66454349.067382634</v>
      </c>
      <c r="C49" s="396">
        <v>67758703.168999001</v>
      </c>
      <c r="D49" s="396">
        <v>72070191.750535652</v>
      </c>
      <c r="E49" s="396">
        <v>76656020.496794119</v>
      </c>
      <c r="F49" s="396">
        <v>81533645.681763396</v>
      </c>
      <c r="G49" s="396">
        <v>88205464.567804471</v>
      </c>
      <c r="H49" s="396">
        <v>98098649.617816851</v>
      </c>
      <c r="I49" s="396">
        <v>109200644.19524853</v>
      </c>
      <c r="J49" s="396">
        <v>121669478.6588639</v>
      </c>
      <c r="K49" s="396">
        <v>135685054.01180288</v>
      </c>
      <c r="L49" s="396">
        <v>151452322.48732066</v>
      </c>
    </row>
    <row r="50" spans="1:12" s="400" customFormat="1" x14ac:dyDescent="0.4">
      <c r="A50" s="400" t="s">
        <v>942</v>
      </c>
      <c r="B50" s="396">
        <v>9950</v>
      </c>
      <c r="C50" s="396">
        <v>0</v>
      </c>
      <c r="D50" s="396">
        <v>0</v>
      </c>
      <c r="E50" s="396">
        <v>0</v>
      </c>
      <c r="F50" s="396">
        <v>0</v>
      </c>
      <c r="G50" s="396">
        <v>0</v>
      </c>
      <c r="H50" s="396">
        <v>0</v>
      </c>
      <c r="I50" s="396">
        <v>0</v>
      </c>
      <c r="J50" s="396">
        <v>0</v>
      </c>
      <c r="K50" s="396">
        <v>0</v>
      </c>
      <c r="L50" s="396">
        <v>0</v>
      </c>
    </row>
    <row r="51" spans="1:12" s="400" customFormat="1" x14ac:dyDescent="0.4">
      <c r="A51" s="400" t="s">
        <v>951</v>
      </c>
      <c r="B51" s="396">
        <v>71843812.179728359</v>
      </c>
      <c r="C51" s="396">
        <v>76282032.253557533</v>
      </c>
      <c r="D51" s="396">
        <v>81135860.553921148</v>
      </c>
      <c r="E51" s="396">
        <v>86298538.113715842</v>
      </c>
      <c r="F51" s="396">
        <v>91789717.021797761</v>
      </c>
      <c r="G51" s="396">
        <v>99300780.245447695</v>
      </c>
      <c r="H51" s="396">
        <v>110438423.46735539</v>
      </c>
      <c r="I51" s="396">
        <v>122936931.68588236</v>
      </c>
      <c r="J51" s="396">
        <v>136974213.80956012</v>
      </c>
      <c r="K51" s="396">
        <v>152752800.48732597</v>
      </c>
      <c r="L51" s="396">
        <v>170503424.77835041</v>
      </c>
    </row>
    <row r="52" spans="1:12" s="400" customFormat="1" x14ac:dyDescent="0.4">
      <c r="A52" s="400" t="s">
        <v>952</v>
      </c>
      <c r="B52" s="396">
        <v>41894774.037452534</v>
      </c>
      <c r="C52" s="396">
        <v>46887584.492615879</v>
      </c>
      <c r="D52" s="396">
        <v>49871043.084666349</v>
      </c>
      <c r="E52" s="396">
        <v>53044339.248150721</v>
      </c>
      <c r="F52" s="396">
        <v>56419552.354180075</v>
      </c>
      <c r="G52" s="396">
        <v>61036309.421658978</v>
      </c>
      <c r="H52" s="396">
        <v>67882183.504824296</v>
      </c>
      <c r="I52" s="396">
        <v>75564528.125375614</v>
      </c>
      <c r="J52" s="396">
        <v>84192696.937565759</v>
      </c>
      <c r="K52" s="396">
        <v>93891177.617376238</v>
      </c>
      <c r="L52" s="396">
        <v>104801792.76034491</v>
      </c>
    </row>
    <row r="53" spans="1:12" s="400" customFormat="1" x14ac:dyDescent="0.4">
      <c r="A53" s="400" t="s">
        <v>944</v>
      </c>
      <c r="B53" s="396">
        <v>2261411.8436737023</v>
      </c>
      <c r="C53" s="396">
        <v>3769285.3605988156</v>
      </c>
      <c r="D53" s="396">
        <v>4009125.1159766959</v>
      </c>
      <c r="E53" s="396">
        <v>4264225.8831264665</v>
      </c>
      <c r="F53" s="396">
        <v>4535558.720744947</v>
      </c>
      <c r="G53" s="396">
        <v>4906699.0773276137</v>
      </c>
      <c r="H53" s="396">
        <v>5457037.7915397212</v>
      </c>
      <c r="I53" s="396">
        <v>6074620.2374402834</v>
      </c>
      <c r="J53" s="396">
        <v>6768237.3376704184</v>
      </c>
      <c r="K53" s="396">
        <v>7547896.6364388866</v>
      </c>
      <c r="L53" s="396">
        <v>8424999.2293437533</v>
      </c>
    </row>
    <row r="54" spans="1:12" s="400" customFormat="1" x14ac:dyDescent="0.4">
      <c r="A54" s="400" t="s">
        <v>945</v>
      </c>
      <c r="B54" s="396">
        <v>34314765.217900954</v>
      </c>
      <c r="C54" s="396">
        <v>39379478.106734149</v>
      </c>
      <c r="D54" s="396">
        <v>41885195.634718597</v>
      </c>
      <c r="E54" s="396">
        <v>44550352.054021791</v>
      </c>
      <c r="F54" s="396">
        <v>47385092.466707736</v>
      </c>
      <c r="G54" s="396">
        <v>51262568.472995237</v>
      </c>
      <c r="H54" s="396">
        <v>57012213.107001118</v>
      </c>
      <c r="I54" s="396">
        <v>63464384.296178706</v>
      </c>
      <c r="J54" s="396">
        <v>70710924.900000125</v>
      </c>
      <c r="K54" s="396">
        <v>78856388.389579698</v>
      </c>
      <c r="L54" s="396">
        <v>88019887.315850869</v>
      </c>
    </row>
    <row r="55" spans="1:12" s="400" customFormat="1" x14ac:dyDescent="0.4">
      <c r="A55" s="400" t="s">
        <v>311</v>
      </c>
      <c r="B55" s="396">
        <v>1250000</v>
      </c>
      <c r="C55" s="396">
        <v>0</v>
      </c>
      <c r="D55" s="396">
        <v>0</v>
      </c>
      <c r="E55" s="396">
        <v>0</v>
      </c>
      <c r="F55" s="396">
        <v>0</v>
      </c>
      <c r="G55" s="396">
        <v>0</v>
      </c>
      <c r="H55" s="396">
        <v>0</v>
      </c>
      <c r="I55" s="396">
        <v>0</v>
      </c>
      <c r="J55" s="396">
        <v>0</v>
      </c>
      <c r="K55" s="396">
        <v>0</v>
      </c>
      <c r="L55" s="396">
        <v>0</v>
      </c>
    </row>
    <row r="56" spans="1:12" s="400" customFormat="1" x14ac:dyDescent="0.4">
      <c r="A56" s="400" t="s">
        <v>208</v>
      </c>
      <c r="B56" s="396">
        <v>0</v>
      </c>
      <c r="C56" s="396">
        <v>0</v>
      </c>
      <c r="D56" s="396">
        <v>0</v>
      </c>
      <c r="E56" s="396">
        <v>0</v>
      </c>
      <c r="F56" s="396">
        <v>0</v>
      </c>
      <c r="G56" s="396">
        <v>0</v>
      </c>
      <c r="H56" s="396">
        <v>0</v>
      </c>
      <c r="I56" s="396">
        <v>0</v>
      </c>
      <c r="J56" s="396">
        <v>0</v>
      </c>
      <c r="K56" s="396">
        <v>0</v>
      </c>
      <c r="L56" s="396">
        <v>0</v>
      </c>
    </row>
    <row r="57" spans="1:12" s="400" customFormat="1" x14ac:dyDescent="0.4">
      <c r="A57" s="400" t="s">
        <v>946</v>
      </c>
      <c r="B57" s="396">
        <v>5731315.2366552446</v>
      </c>
      <c r="C57" s="396">
        <v>5453881.4571089372</v>
      </c>
      <c r="D57" s="396">
        <v>5800912.1192621347</v>
      </c>
      <c r="E57" s="396">
        <v>6170024.3542220732</v>
      </c>
      <c r="F57" s="396">
        <v>6562623.2132156212</v>
      </c>
      <c r="G57" s="396">
        <v>7099636.2846879913</v>
      </c>
      <c r="H57" s="396">
        <v>7895936.331361495</v>
      </c>
      <c r="I57" s="396">
        <v>8789533.1614507847</v>
      </c>
      <c r="J57" s="396">
        <v>9793146.5999084692</v>
      </c>
      <c r="K57" s="396">
        <v>10921256.834507519</v>
      </c>
      <c r="L57" s="396">
        <v>12190360.420410093</v>
      </c>
    </row>
    <row r="58" spans="1:12" s="400" customFormat="1" x14ac:dyDescent="0.4">
      <c r="A58" s="400" t="s">
        <v>947</v>
      </c>
      <c r="B58" s="396">
        <v>0</v>
      </c>
      <c r="C58" s="396">
        <v>0</v>
      </c>
      <c r="D58" s="396">
        <v>0</v>
      </c>
      <c r="E58" s="396">
        <v>0</v>
      </c>
      <c r="F58" s="396">
        <v>0</v>
      </c>
      <c r="G58" s="396">
        <v>0</v>
      </c>
      <c r="H58" s="396">
        <v>0</v>
      </c>
      <c r="I58" s="396">
        <v>0</v>
      </c>
      <c r="J58" s="396">
        <v>0</v>
      </c>
      <c r="K58" s="396">
        <v>0</v>
      </c>
      <c r="L58" s="396">
        <v>0</v>
      </c>
    </row>
    <row r="59" spans="1:12" s="400" customFormat="1" x14ac:dyDescent="0.4">
      <c r="A59" s="400" t="s">
        <v>50</v>
      </c>
      <c r="B59" s="396">
        <v>3835441.786839135</v>
      </c>
      <c r="C59" s="396">
        <v>2413673.4680781155</v>
      </c>
      <c r="D59" s="396">
        <v>2567255.5927421837</v>
      </c>
      <c r="E59" s="396">
        <v>2730610.1532093063</v>
      </c>
      <c r="F59" s="396">
        <v>2904358.9699011864</v>
      </c>
      <c r="G59" s="396">
        <v>3142019.8381869234</v>
      </c>
      <c r="H59" s="396">
        <v>3494430.9256666377</v>
      </c>
      <c r="I59" s="396">
        <v>3889901.7434516205</v>
      </c>
      <c r="J59" s="396">
        <v>4334061.5858798921</v>
      </c>
      <c r="K59" s="396">
        <v>4833318.8146504071</v>
      </c>
      <c r="L59" s="396">
        <v>5394974.1563782804</v>
      </c>
    </row>
    <row r="60" spans="1:12" s="400" customFormat="1" x14ac:dyDescent="0.4">
      <c r="A60" s="400" t="s">
        <v>948</v>
      </c>
      <c r="B60" s="396">
        <v>2606158.2061524596</v>
      </c>
      <c r="C60" s="396">
        <v>5230476.331458916</v>
      </c>
      <c r="D60" s="396">
        <v>5563291.7178873923</v>
      </c>
      <c r="E60" s="396">
        <v>5917284.1586459549</v>
      </c>
      <c r="F60" s="396">
        <v>6293801.1504201153</v>
      </c>
      <c r="G60" s="396">
        <v>6808816.7740837131</v>
      </c>
      <c r="H60" s="396">
        <v>7572498.3061486287</v>
      </c>
      <c r="I60" s="396">
        <v>8429491.0931034014</v>
      </c>
      <c r="J60" s="396">
        <v>9391993.9228898194</v>
      </c>
      <c r="K60" s="396">
        <v>10473893.837244529</v>
      </c>
      <c r="L60" s="396">
        <v>11691011.649656942</v>
      </c>
    </row>
    <row r="61" spans="1:12" s="400" customFormat="1" x14ac:dyDescent="0.4">
      <c r="A61" s="400" t="s">
        <v>312</v>
      </c>
      <c r="B61" s="396">
        <v>18994885.003414299</v>
      </c>
      <c r="C61" s="396">
        <v>26128576.611356784</v>
      </c>
      <c r="D61" s="396">
        <v>27791138.827618487</v>
      </c>
      <c r="E61" s="396">
        <v>29559489.934107751</v>
      </c>
      <c r="F61" s="396">
        <v>31440361.281498909</v>
      </c>
      <c r="G61" s="396">
        <v>34013095.450661376</v>
      </c>
      <c r="H61" s="396">
        <v>37828027.428696126</v>
      </c>
      <c r="I61" s="396">
        <v>42109091.001176208</v>
      </c>
      <c r="J61" s="396">
        <v>46917224.588448822</v>
      </c>
      <c r="K61" s="396">
        <v>52321800.19622191</v>
      </c>
      <c r="L61" s="396">
        <v>58401849.887947485</v>
      </c>
    </row>
    <row r="62" spans="1:12" s="408" customFormat="1" x14ac:dyDescent="0.4">
      <c r="A62" s="408" t="s">
        <v>44</v>
      </c>
      <c r="B62" s="396">
        <v>13447867.817215597</v>
      </c>
      <c r="C62" s="396">
        <v>15931319.362791697</v>
      </c>
      <c r="D62" s="396">
        <v>19490005.706058484</v>
      </c>
      <c r="E62" s="396">
        <v>24040674.548545316</v>
      </c>
      <c r="F62" s="396">
        <v>29167737.816402353</v>
      </c>
      <c r="G62" s="396">
        <v>30669799.659489349</v>
      </c>
      <c r="H62" s="396">
        <v>31318947.959030896</v>
      </c>
      <c r="I62" s="396">
        <v>31981835.947761029</v>
      </c>
      <c r="J62" s="396">
        <v>32658754.436052576</v>
      </c>
      <c r="K62" s="396">
        <v>33350000.389488369</v>
      </c>
      <c r="L62" s="396">
        <v>34055877.059140757</v>
      </c>
    </row>
    <row r="63" spans="1:12" s="398" customFormat="1" ht="13.5" thickBot="1" x14ac:dyDescent="0.45">
      <c r="A63" s="397" t="s">
        <v>1903</v>
      </c>
      <c r="B63" s="397">
        <v>1833199519.2708993</v>
      </c>
      <c r="C63" s="397">
        <v>1891697350.2598956</v>
      </c>
      <c r="D63" s="397">
        <v>2014105170.3317199</v>
      </c>
      <c r="E63" s="397">
        <v>2145067523.8099592</v>
      </c>
      <c r="F63" s="397">
        <v>2284619591.6809387</v>
      </c>
      <c r="G63" s="397">
        <v>2440443277.6584702</v>
      </c>
      <c r="H63" s="397">
        <v>2526018698.3934865</v>
      </c>
      <c r="I63" s="397">
        <v>2619700572.9023561</v>
      </c>
      <c r="J63" s="397">
        <v>2722519376.3802457</v>
      </c>
      <c r="K63" s="397">
        <v>2835647823.7052102</v>
      </c>
      <c r="L63" s="397">
        <v>2960421549.9773207</v>
      </c>
    </row>
    <row r="64" spans="1:12" s="371" customFormat="1" ht="20" customHeight="1" thickTop="1" thickBot="1" x14ac:dyDescent="0.45">
      <c r="A64" s="372" t="s">
        <v>1962</v>
      </c>
      <c r="B64" s="372">
        <v>-441080697.61296988</v>
      </c>
      <c r="C64" s="372">
        <v>-242492447.27938819</v>
      </c>
      <c r="D64" s="372">
        <v>3493764.0428640842</v>
      </c>
      <c r="E64" s="372">
        <v>343615141.67092252</v>
      </c>
      <c r="F64" s="372">
        <v>734814964.88245153</v>
      </c>
      <c r="G64" s="372">
        <v>734484223.32386398</v>
      </c>
      <c r="H64" s="372">
        <v>716108419.51861525</v>
      </c>
      <c r="I64" s="372">
        <v>691048490.01286507</v>
      </c>
      <c r="J64" s="372">
        <v>658304064.20490694</v>
      </c>
      <c r="K64" s="372">
        <v>616733168.99544859</v>
      </c>
      <c r="L64" s="372">
        <v>565031561.73497248</v>
      </c>
    </row>
    <row r="65" spans="1:12" s="400" customFormat="1" ht="13.5" thickTop="1" x14ac:dyDescent="0.4"/>
    <row r="66" spans="1:12" s="400" customFormat="1" x14ac:dyDescent="0.4">
      <c r="A66" s="399" t="s">
        <v>923</v>
      </c>
    </row>
    <row r="67" spans="1:12" s="400" customFormat="1" x14ac:dyDescent="0.4">
      <c r="A67" s="400" t="s">
        <v>1935</v>
      </c>
      <c r="B67" s="400">
        <v>448323601.57919097</v>
      </c>
      <c r="C67" s="400">
        <v>484829371.81377888</v>
      </c>
      <c r="D67" s="400">
        <v>515679081.19140857</v>
      </c>
      <c r="E67" s="400">
        <v>548491758.62339497</v>
      </c>
      <c r="F67" s="400">
        <v>583392307.83363533</v>
      </c>
      <c r="G67" s="400">
        <v>631130732.68670332</v>
      </c>
      <c r="H67" s="400">
        <v>701918786.00985932</v>
      </c>
      <c r="I67" s="400">
        <v>781356154.27576804</v>
      </c>
      <c r="J67" s="400">
        <v>870573581.66907275</v>
      </c>
      <c r="K67" s="400">
        <v>970858301.95107245</v>
      </c>
      <c r="L67" s="400">
        <v>1083676796.2947183</v>
      </c>
    </row>
    <row r="68" spans="1:12" s="400" customFormat="1" x14ac:dyDescent="0.4">
      <c r="A68" s="400" t="s">
        <v>932</v>
      </c>
      <c r="B68" s="400">
        <v>96549264.544863924</v>
      </c>
      <c r="C68" s="400">
        <v>102513687.5204221</v>
      </c>
      <c r="D68" s="400">
        <v>109036636.93539457</v>
      </c>
      <c r="E68" s="400">
        <v>115974641.84295009</v>
      </c>
      <c r="F68" s="400">
        <v>123354112.23816352</v>
      </c>
      <c r="G68" s="400">
        <v>133448059.20716907</v>
      </c>
      <c r="H68" s="400">
        <v>148415684.52120689</v>
      </c>
      <c r="I68" s="400">
        <v>165212145.34079587</v>
      </c>
      <c r="J68" s="400">
        <v>184076529.4001967</v>
      </c>
      <c r="K68" s="400">
        <v>205281013.03038928</v>
      </c>
      <c r="L68" s="400">
        <v>229135673.13978392</v>
      </c>
    </row>
    <row r="69" spans="1:12" s="400" customFormat="1" x14ac:dyDescent="0.4">
      <c r="A69" s="400" t="s">
        <v>933</v>
      </c>
      <c r="B69" s="400">
        <v>62514149.138076216</v>
      </c>
      <c r="C69" s="400">
        <v>66376020.372148164</v>
      </c>
      <c r="D69" s="400">
        <v>70599528.800410017</v>
      </c>
      <c r="E69" s="400">
        <v>75091779.213255867</v>
      </c>
      <c r="F69" s="400">
        <v>79869871.672282562</v>
      </c>
      <c r="G69" s="400">
        <v>86405545.550140366</v>
      </c>
      <c r="H69" s="400">
        <v>96096850.455832452</v>
      </c>
      <c r="I69" s="400">
        <v>106972297.94491948</v>
      </c>
      <c r="J69" s="400">
        <v>119186693.6116969</v>
      </c>
      <c r="K69" s="400">
        <v>132916267.40288602</v>
      </c>
      <c r="L69" s="400">
        <v>148361789.30040258</v>
      </c>
    </row>
    <row r="70" spans="1:12" s="400" customFormat="1" x14ac:dyDescent="0.4">
      <c r="A70" s="400" t="s">
        <v>934</v>
      </c>
      <c r="B70" s="400">
        <v>49557775.476519734</v>
      </c>
      <c r="C70" s="400">
        <v>30706978.388654251</v>
      </c>
      <c r="D70" s="400">
        <v>32660864.465339798</v>
      </c>
      <c r="E70" s="400">
        <v>34739076.379375599</v>
      </c>
      <c r="F70" s="400">
        <v>36949524.988010332</v>
      </c>
      <c r="G70" s="400">
        <v>39973068.662329234</v>
      </c>
      <c r="H70" s="400">
        <v>44456475.299672879</v>
      </c>
      <c r="I70" s="400">
        <v>49487691.831516482</v>
      </c>
      <c r="J70" s="400">
        <v>55138334.664083585</v>
      </c>
      <c r="K70" s="400">
        <v>61489931.571034983</v>
      </c>
      <c r="L70" s="400">
        <v>68635363.07550551</v>
      </c>
    </row>
    <row r="71" spans="1:12" s="400" customFormat="1" x14ac:dyDescent="0.4">
      <c r="A71" s="400" t="s">
        <v>935</v>
      </c>
      <c r="B71" s="400">
        <v>669485852.89093494</v>
      </c>
      <c r="C71" s="400">
        <v>729844363.5143342</v>
      </c>
      <c r="D71" s="400">
        <v>776284385.12665212</v>
      </c>
      <c r="E71" s="400">
        <v>825679386.88976192</v>
      </c>
      <c r="F71" s="400">
        <v>878217394.29091489</v>
      </c>
      <c r="G71" s="400">
        <v>950081069.07555008</v>
      </c>
      <c r="H71" s="400">
        <v>1056642809.6086738</v>
      </c>
      <c r="I71" s="400">
        <v>1176224911.7911191</v>
      </c>
      <c r="J71" s="400">
        <v>1310529556.4677682</v>
      </c>
      <c r="K71" s="400">
        <v>1461494498.1556277</v>
      </c>
      <c r="L71" s="400">
        <v>1631327323.8543773</v>
      </c>
    </row>
    <row r="72" spans="1:12" s="400" customFormat="1" x14ac:dyDescent="0.4">
      <c r="A72" s="400" t="s">
        <v>936</v>
      </c>
      <c r="B72" s="400">
        <v>23605723.753016971</v>
      </c>
      <c r="C72" s="400">
        <v>28018169.108282048</v>
      </c>
      <c r="D72" s="400">
        <v>29800966.159232531</v>
      </c>
      <c r="E72" s="400">
        <v>31697202.647021111</v>
      </c>
      <c r="F72" s="400">
        <v>33714096.726862505</v>
      </c>
      <c r="G72" s="400">
        <v>36472888.454955295</v>
      </c>
      <c r="H72" s="400">
        <v>40563712.493594721</v>
      </c>
      <c r="I72" s="400">
        <v>45154378.29683321</v>
      </c>
      <c r="J72" s="400">
        <v>50310231.290557377</v>
      </c>
      <c r="K72" s="400">
        <v>56105660.394462936</v>
      </c>
      <c r="L72" s="400">
        <v>62625413.191692658</v>
      </c>
    </row>
    <row r="73" spans="1:12" s="404" customFormat="1" x14ac:dyDescent="0.4">
      <c r="A73" s="404" t="s">
        <v>1959</v>
      </c>
      <c r="B73" s="400">
        <v>237974553.11751622</v>
      </c>
      <c r="C73" s="400">
        <v>218072231.67152232</v>
      </c>
      <c r="D73" s="400">
        <v>231847589.4304063</v>
      </c>
      <c r="E73" s="400">
        <v>246497761.84686249</v>
      </c>
      <c r="F73" s="400">
        <v>262073661.17020261</v>
      </c>
      <c r="G73" s="400">
        <v>278896145.06500095</v>
      </c>
      <c r="H73" s="400">
        <v>281995115.10611397</v>
      </c>
      <c r="I73" s="400">
        <v>285128519.52534825</v>
      </c>
      <c r="J73" s="400">
        <v>288296740.94221318</v>
      </c>
      <c r="K73" s="400">
        <v>291500166.22771597</v>
      </c>
      <c r="L73" s="400">
        <v>294739186.55160272</v>
      </c>
    </row>
    <row r="74" spans="1:12" s="404" customFormat="1" x14ac:dyDescent="0.4">
      <c r="A74" s="404" t="s">
        <v>42</v>
      </c>
      <c r="B74" s="400">
        <v>127722491.06077775</v>
      </c>
      <c r="C74" s="400">
        <v>142507056.83216202</v>
      </c>
      <c r="D74" s="400">
        <v>151509054.36289582</v>
      </c>
      <c r="E74" s="400">
        <v>161082730.64964852</v>
      </c>
      <c r="F74" s="400">
        <v>171261356.11273232</v>
      </c>
      <c r="G74" s="400">
        <v>182254606.60628983</v>
      </c>
      <c r="H74" s="400">
        <v>184279738.81310505</v>
      </c>
      <c r="I74" s="400">
        <v>186327373.38916871</v>
      </c>
      <c r="J74" s="400">
        <v>188397760.37080938</v>
      </c>
      <c r="K74" s="400">
        <v>190491152.57264805</v>
      </c>
      <c r="L74" s="400">
        <v>192607805.61846969</v>
      </c>
    </row>
    <row r="75" spans="1:12" s="404" customFormat="1" x14ac:dyDescent="0.4">
      <c r="A75" s="404" t="s">
        <v>43</v>
      </c>
      <c r="B75" s="400">
        <v>12857412.913477847</v>
      </c>
      <c r="C75" s="400">
        <v>11606939.796800938</v>
      </c>
      <c r="D75" s="400">
        <v>12340136.072921043</v>
      </c>
      <c r="E75" s="400">
        <v>13119894.540779037</v>
      </c>
      <c r="F75" s="400">
        <v>13948925.015412595</v>
      </c>
      <c r="G75" s="400">
        <v>14844305.212620324</v>
      </c>
      <c r="H75" s="400">
        <v>15009248.536323592</v>
      </c>
      <c r="I75" s="400">
        <v>15176024.636950037</v>
      </c>
      <c r="J75" s="400">
        <v>15344653.879502462</v>
      </c>
      <c r="K75" s="400">
        <v>15515156.85527054</v>
      </c>
      <c r="L75" s="400">
        <v>15687554.384345202</v>
      </c>
    </row>
    <row r="76" spans="1:12" s="404" customFormat="1" x14ac:dyDescent="0.4">
      <c r="A76" s="404" t="s">
        <v>66</v>
      </c>
      <c r="B76" s="400">
        <v>19823280.274689101</v>
      </c>
      <c r="C76" s="400">
        <v>18165416.898237806</v>
      </c>
      <c r="D76" s="400">
        <v>19312904.199552841</v>
      </c>
      <c r="E76" s="400">
        <v>20533263.561843645</v>
      </c>
      <c r="F76" s="400">
        <v>21830735.975477882</v>
      </c>
      <c r="G76" s="400">
        <v>23232048.883914575</v>
      </c>
      <c r="H76" s="400">
        <v>23490193.088339295</v>
      </c>
      <c r="I76" s="400">
        <v>23751205.67646151</v>
      </c>
      <c r="J76" s="400">
        <v>24015118.520486362</v>
      </c>
      <c r="K76" s="400">
        <v>24281963.846768741</v>
      </c>
      <c r="L76" s="400">
        <v>24551774.2397485</v>
      </c>
    </row>
    <row r="77" spans="1:12" s="404" customFormat="1" x14ac:dyDescent="0.4">
      <c r="A77" s="404" t="s">
        <v>67</v>
      </c>
      <c r="B77" s="400">
        <v>19823280.274689101</v>
      </c>
      <c r="C77" s="400">
        <v>18165416.898237806</v>
      </c>
      <c r="D77" s="400">
        <v>19312904.199552845</v>
      </c>
      <c r="E77" s="400">
        <v>20533263.561843641</v>
      </c>
      <c r="F77" s="400">
        <v>21830735.975477878</v>
      </c>
      <c r="G77" s="400">
        <v>23232048.883914575</v>
      </c>
      <c r="H77" s="400">
        <v>23490193.088339295</v>
      </c>
      <c r="I77" s="400">
        <v>23751205.676461514</v>
      </c>
      <c r="J77" s="400">
        <v>24015118.520486362</v>
      </c>
      <c r="K77" s="400">
        <v>24281963.846768744</v>
      </c>
      <c r="L77" s="400">
        <v>24551774.2397485</v>
      </c>
    </row>
    <row r="78" spans="1:12" s="404" customFormat="1" x14ac:dyDescent="0.4">
      <c r="A78" s="404" t="s">
        <v>68</v>
      </c>
      <c r="B78" s="400">
        <v>2379745.5311751626</v>
      </c>
      <c r="C78" s="400">
        <v>2180722.3167152232</v>
      </c>
      <c r="D78" s="400">
        <v>2318475.8943040632</v>
      </c>
      <c r="E78" s="400">
        <v>2464977.6184686245</v>
      </c>
      <c r="F78" s="400">
        <v>2620736.6117020259</v>
      </c>
      <c r="G78" s="400">
        <v>2788961.4506500093</v>
      </c>
      <c r="H78" s="400">
        <v>2819951.15106114</v>
      </c>
      <c r="I78" s="400">
        <v>2851285.195253483</v>
      </c>
      <c r="J78" s="400">
        <v>2882967.4094221322</v>
      </c>
      <c r="K78" s="400">
        <v>2915001.6622771593</v>
      </c>
      <c r="L78" s="400">
        <v>2947391.865516027</v>
      </c>
    </row>
    <row r="79" spans="1:12" s="404" customFormat="1" x14ac:dyDescent="0.4">
      <c r="A79" s="404" t="s">
        <v>1</v>
      </c>
      <c r="B79" s="400">
        <v>9923538.8650004268</v>
      </c>
      <c r="C79" s="400">
        <v>9093612.0607024804</v>
      </c>
      <c r="D79" s="400">
        <v>9668044.4792479444</v>
      </c>
      <c r="E79" s="400">
        <v>10278956.669014167</v>
      </c>
      <c r="F79" s="400">
        <v>10928471.670797449</v>
      </c>
      <c r="G79" s="400">
        <v>11629969.24921054</v>
      </c>
      <c r="H79" s="400">
        <v>11759196.299924953</v>
      </c>
      <c r="I79" s="400">
        <v>11889859.264207024</v>
      </c>
      <c r="J79" s="400">
        <v>12021974.097290292</v>
      </c>
      <c r="K79" s="400">
        <v>12155556.931695756</v>
      </c>
      <c r="L79" s="400">
        <v>12290624.079201832</v>
      </c>
    </row>
    <row r="80" spans="1:12" s="400" customFormat="1" x14ac:dyDescent="0.4">
      <c r="A80" s="400" t="s">
        <v>937</v>
      </c>
      <c r="B80" s="400">
        <v>6387508.193793036</v>
      </c>
      <c r="C80" s="400">
        <v>5577335.4333880777</v>
      </c>
      <c r="D80" s="400">
        <v>5902980.3821928743</v>
      </c>
      <c r="E80" s="400">
        <v>6278587.2241860311</v>
      </c>
      <c r="F80" s="400">
        <v>6678093.9422786692</v>
      </c>
      <c r="G80" s="400">
        <v>7224555.8711461164</v>
      </c>
      <c r="H80" s="400">
        <v>8034866.98381487</v>
      </c>
      <c r="I80" s="400">
        <v>8944186.8371688593</v>
      </c>
      <c r="J80" s="400">
        <v>9965459.0641431287</v>
      </c>
      <c r="K80" s="400">
        <v>11113418.634445366</v>
      </c>
      <c r="L80" s="400">
        <v>12404852.363578713</v>
      </c>
    </row>
    <row r="81" spans="1:12" s="400" customFormat="1" x14ac:dyDescent="0.4">
      <c r="A81" s="400" t="s">
        <v>938</v>
      </c>
      <c r="B81" s="400">
        <v>0</v>
      </c>
      <c r="C81" s="400">
        <v>0</v>
      </c>
      <c r="D81" s="400">
        <v>0</v>
      </c>
      <c r="E81" s="400">
        <v>0</v>
      </c>
      <c r="F81" s="400">
        <v>0</v>
      </c>
      <c r="G81" s="400">
        <v>0</v>
      </c>
      <c r="H81" s="400">
        <v>0</v>
      </c>
      <c r="I81" s="400">
        <v>0</v>
      </c>
      <c r="J81" s="400">
        <v>0</v>
      </c>
      <c r="K81" s="400">
        <v>0</v>
      </c>
      <c r="L81" s="400">
        <v>0</v>
      </c>
    </row>
    <row r="82" spans="1:12" s="400" customFormat="1" x14ac:dyDescent="0.4">
      <c r="A82" s="400" t="s">
        <v>939</v>
      </c>
      <c r="B82" s="400">
        <v>0</v>
      </c>
      <c r="C82" s="400">
        <v>0</v>
      </c>
      <c r="D82" s="400">
        <v>0</v>
      </c>
      <c r="E82" s="400">
        <v>0</v>
      </c>
      <c r="F82" s="400">
        <v>0</v>
      </c>
      <c r="G82" s="400">
        <v>0</v>
      </c>
      <c r="H82" s="400">
        <v>0</v>
      </c>
      <c r="I82" s="400">
        <v>0</v>
      </c>
      <c r="J82" s="400">
        <v>0</v>
      </c>
      <c r="K82" s="400">
        <v>0</v>
      </c>
      <c r="L82" s="400">
        <v>0</v>
      </c>
    </row>
    <row r="83" spans="1:12" s="400" customFormat="1" x14ac:dyDescent="0.4">
      <c r="A83" s="400" t="s">
        <v>940</v>
      </c>
      <c r="B83" s="400">
        <v>1914590</v>
      </c>
      <c r="C83" s="400">
        <v>0</v>
      </c>
      <c r="D83" s="400">
        <v>0</v>
      </c>
      <c r="E83" s="400">
        <v>0</v>
      </c>
      <c r="F83" s="400">
        <v>0</v>
      </c>
      <c r="G83" s="400">
        <v>0</v>
      </c>
      <c r="H83" s="400">
        <v>0</v>
      </c>
      <c r="I83" s="400">
        <v>0</v>
      </c>
      <c r="J83" s="400">
        <v>0</v>
      </c>
      <c r="K83" s="400">
        <v>0</v>
      </c>
      <c r="L83" s="400">
        <v>0</v>
      </c>
    </row>
    <row r="84" spans="1:12" s="400" customFormat="1" x14ac:dyDescent="0.4">
      <c r="A84" s="400" t="s">
        <v>941</v>
      </c>
      <c r="B84" s="400">
        <v>10687147.244396329</v>
      </c>
      <c r="C84" s="400">
        <v>10791133.603162337</v>
      </c>
      <c r="D84" s="400">
        <v>11421197.581152773</v>
      </c>
      <c r="E84" s="400">
        <v>12147928.770735867</v>
      </c>
      <c r="F84" s="400">
        <v>12920901.890568411</v>
      </c>
      <c r="G84" s="400">
        <v>13978206.718990432</v>
      </c>
      <c r="H84" s="400">
        <v>15546011.915821465</v>
      </c>
      <c r="I84" s="400">
        <v>17305381.088205986</v>
      </c>
      <c r="J84" s="400">
        <v>19281357.820841506</v>
      </c>
      <c r="K84" s="400">
        <v>21502451.610539399</v>
      </c>
      <c r="L84" s="400">
        <v>24001141.903986983</v>
      </c>
    </row>
    <row r="85" spans="1:12" s="400" customFormat="1" x14ac:dyDescent="0.4">
      <c r="A85" s="400" t="s">
        <v>942</v>
      </c>
      <c r="B85" s="400">
        <v>3990614.4562478233</v>
      </c>
      <c r="C85" s="400">
        <v>1478560.0523576939</v>
      </c>
      <c r="D85" s="400">
        <v>1564889.0204295223</v>
      </c>
      <c r="E85" s="400">
        <v>1664462.9618924519</v>
      </c>
      <c r="F85" s="400">
        <v>1770372.7966289779</v>
      </c>
      <c r="G85" s="400">
        <v>1915240.6798337197</v>
      </c>
      <c r="H85" s="400">
        <v>2130055.3804165972</v>
      </c>
      <c r="I85" s="400">
        <v>2371117.4477859661</v>
      </c>
      <c r="J85" s="400">
        <v>2641858.258594478</v>
      </c>
      <c r="K85" s="400">
        <v>2946184.0755804419</v>
      </c>
      <c r="L85" s="400">
        <v>3288545.1089034709</v>
      </c>
    </row>
    <row r="86" spans="1:12" s="400" customFormat="1" x14ac:dyDescent="0.4">
      <c r="A86" s="400" t="s">
        <v>943</v>
      </c>
      <c r="B86" s="400">
        <v>258533182.28348261</v>
      </c>
      <c r="C86" s="400">
        <v>286793973.48589641</v>
      </c>
      <c r="D86" s="400">
        <v>303539067.97210085</v>
      </c>
      <c r="E86" s="400">
        <v>322853269.16553146</v>
      </c>
      <c r="F86" s="400">
        <v>343396433.63618547</v>
      </c>
      <c r="G86" s="400">
        <v>371496229.64279902</v>
      </c>
      <c r="H86" s="400">
        <v>413163500.06925756</v>
      </c>
      <c r="I86" s="400">
        <v>459921931.04900968</v>
      </c>
      <c r="J86" s="400">
        <v>512437101.32751942</v>
      </c>
      <c r="K86" s="400">
        <v>571466702.55918574</v>
      </c>
      <c r="L86" s="400">
        <v>637873935.02626145</v>
      </c>
    </row>
    <row r="87" spans="1:12" s="400" customFormat="1" x14ac:dyDescent="0.4">
      <c r="A87" s="400" t="s">
        <v>191</v>
      </c>
      <c r="B87" s="400">
        <v>11127367.877250373</v>
      </c>
      <c r="C87" s="400">
        <v>3172604.6025799229</v>
      </c>
      <c r="D87" s="400">
        <v>3357844.073241883</v>
      </c>
      <c r="E87" s="400">
        <v>3571503.8055460062</v>
      </c>
      <c r="F87" s="400">
        <v>3798758.7138656117</v>
      </c>
      <c r="G87" s="400">
        <v>4109607.4428627812</v>
      </c>
      <c r="H87" s="400">
        <v>4570543.8158456162</v>
      </c>
      <c r="I87" s="400">
        <v>5087800.1986512775</v>
      </c>
      <c r="J87" s="400">
        <v>5668739.4314593254</v>
      </c>
      <c r="K87" s="400">
        <v>6321743.336247622</v>
      </c>
      <c r="L87" s="400">
        <v>7056360.9044232676</v>
      </c>
    </row>
    <row r="88" spans="1:12" s="400" customFormat="1" x14ac:dyDescent="0.4">
      <c r="A88" s="400" t="s">
        <v>312</v>
      </c>
      <c r="B88" s="400">
        <v>48592289.754493162</v>
      </c>
      <c r="C88" s="400">
        <v>69936823.502179772</v>
      </c>
      <c r="D88" s="400">
        <v>74020238.168724656</v>
      </c>
      <c r="E88" s="400">
        <v>78730148.434732988</v>
      </c>
      <c r="F88" s="400">
        <v>83739750.450763598</v>
      </c>
      <c r="G88" s="400">
        <v>90592092.743299335</v>
      </c>
      <c r="H88" s="400">
        <v>100752963.63682991</v>
      </c>
      <c r="I88" s="400">
        <v>112155351.54241328</v>
      </c>
      <c r="J88" s="400">
        <v>124961562.74104457</v>
      </c>
      <c r="K88" s="400">
        <v>139356365.92524087</v>
      </c>
      <c r="L88" s="400">
        <v>155550258.84379795</v>
      </c>
    </row>
    <row r="89" spans="1:12" s="400" customFormat="1" x14ac:dyDescent="0.4">
      <c r="A89" s="400" t="s">
        <v>222</v>
      </c>
      <c r="B89" s="400">
        <v>132000</v>
      </c>
      <c r="C89" s="400">
        <v>0</v>
      </c>
      <c r="D89" s="400">
        <v>0</v>
      </c>
      <c r="E89" s="400">
        <v>0</v>
      </c>
      <c r="F89" s="400">
        <v>0</v>
      </c>
      <c r="G89" s="400">
        <v>0</v>
      </c>
      <c r="H89" s="400">
        <v>0</v>
      </c>
      <c r="I89" s="400">
        <v>0</v>
      </c>
      <c r="J89" s="400">
        <v>0</v>
      </c>
      <c r="K89" s="400">
        <v>0</v>
      </c>
      <c r="L89" s="400">
        <v>0</v>
      </c>
    </row>
    <row r="90" spans="1:12" s="400" customFormat="1" x14ac:dyDescent="0.4">
      <c r="A90" s="400" t="s">
        <v>944</v>
      </c>
      <c r="B90" s="400">
        <v>31645456.907284599</v>
      </c>
      <c r="C90" s="400">
        <v>20205019.777086675</v>
      </c>
      <c r="D90" s="400">
        <v>21384734.124464974</v>
      </c>
      <c r="E90" s="400">
        <v>22745445.482338354</v>
      </c>
      <c r="F90" s="400">
        <v>24192738.950078949</v>
      </c>
      <c r="G90" s="400">
        <v>26172407.236496579</v>
      </c>
      <c r="H90" s="400">
        <v>29107922.278151438</v>
      </c>
      <c r="I90" s="400">
        <v>32402116.40367024</v>
      </c>
      <c r="J90" s="400">
        <v>36101880.527641788</v>
      </c>
      <c r="K90" s="400">
        <v>40260595.042533815</v>
      </c>
      <c r="L90" s="400">
        <v>44939073.565043084</v>
      </c>
    </row>
    <row r="91" spans="1:12" s="400" customFormat="1" x14ac:dyDescent="0.4">
      <c r="A91" s="400" t="s">
        <v>945</v>
      </c>
      <c r="B91" s="400">
        <v>6316865.511203194</v>
      </c>
      <c r="C91" s="400">
        <v>9561862.7743135504</v>
      </c>
      <c r="D91" s="400">
        <v>10120153.081720842</v>
      </c>
      <c r="E91" s="400">
        <v>10764098.765663704</v>
      </c>
      <c r="F91" s="400">
        <v>11449018.73532341</v>
      </c>
      <c r="G91" s="400">
        <v>12385880.797435934</v>
      </c>
      <c r="H91" s="400">
        <v>13775089.633156471</v>
      </c>
      <c r="I91" s="400">
        <v>15334040.454668721</v>
      </c>
      <c r="J91" s="400">
        <v>17084924.009401128</v>
      </c>
      <c r="K91" s="400">
        <v>19053002.137888715</v>
      </c>
      <c r="L91" s="400">
        <v>21267054.394127436</v>
      </c>
    </row>
    <row r="92" spans="1:12" s="400" customFormat="1" x14ac:dyDescent="0.4">
      <c r="A92" s="400" t="s">
        <v>311</v>
      </c>
      <c r="B92" s="400">
        <v>800000</v>
      </c>
      <c r="C92" s="400">
        <v>0</v>
      </c>
      <c r="D92" s="400">
        <v>0</v>
      </c>
      <c r="E92" s="400">
        <v>0</v>
      </c>
      <c r="F92" s="400">
        <v>0</v>
      </c>
      <c r="G92" s="400">
        <v>0</v>
      </c>
      <c r="H92" s="400">
        <v>0</v>
      </c>
      <c r="I92" s="400">
        <v>0</v>
      </c>
      <c r="J92" s="400">
        <v>0</v>
      </c>
      <c r="K92" s="400">
        <v>0</v>
      </c>
      <c r="L92" s="400">
        <v>0</v>
      </c>
    </row>
    <row r="93" spans="1:12" s="400" customFormat="1" x14ac:dyDescent="0.4">
      <c r="A93" s="400" t="s">
        <v>208</v>
      </c>
      <c r="B93" s="400">
        <v>204159</v>
      </c>
      <c r="C93" s="400">
        <v>0</v>
      </c>
      <c r="D93" s="400">
        <v>0</v>
      </c>
      <c r="E93" s="400">
        <v>0</v>
      </c>
      <c r="F93" s="400">
        <v>0</v>
      </c>
      <c r="G93" s="400">
        <v>0</v>
      </c>
      <c r="H93" s="400">
        <v>0</v>
      </c>
      <c r="I93" s="400">
        <v>0</v>
      </c>
      <c r="J93" s="400">
        <v>0</v>
      </c>
      <c r="K93" s="400">
        <v>0</v>
      </c>
      <c r="L93" s="400">
        <v>0</v>
      </c>
    </row>
    <row r="94" spans="1:12" s="400" customFormat="1" x14ac:dyDescent="0.4">
      <c r="A94" s="400" t="s">
        <v>946</v>
      </c>
      <c r="B94" s="400">
        <v>0</v>
      </c>
      <c r="C94" s="400">
        <v>0</v>
      </c>
      <c r="D94" s="400">
        <v>0</v>
      </c>
      <c r="E94" s="400">
        <v>0</v>
      </c>
      <c r="F94" s="400">
        <v>0</v>
      </c>
      <c r="G94" s="400">
        <v>0</v>
      </c>
      <c r="H94" s="400">
        <v>0</v>
      </c>
      <c r="I94" s="400">
        <v>0</v>
      </c>
      <c r="J94" s="400">
        <v>0</v>
      </c>
      <c r="K94" s="400">
        <v>0</v>
      </c>
      <c r="L94" s="400">
        <v>0</v>
      </c>
    </row>
    <row r="95" spans="1:12" s="400" customFormat="1" x14ac:dyDescent="0.4">
      <c r="A95" s="400" t="s">
        <v>947</v>
      </c>
      <c r="B95" s="400">
        <v>0</v>
      </c>
      <c r="C95" s="400">
        <v>0</v>
      </c>
      <c r="D95" s="400">
        <v>0</v>
      </c>
      <c r="E95" s="400">
        <v>0</v>
      </c>
      <c r="F95" s="400">
        <v>0</v>
      </c>
      <c r="G95" s="400">
        <v>0</v>
      </c>
      <c r="H95" s="400">
        <v>0</v>
      </c>
      <c r="I95" s="400">
        <v>0</v>
      </c>
      <c r="J95" s="400">
        <v>0</v>
      </c>
      <c r="K95" s="400">
        <v>0</v>
      </c>
      <c r="L95" s="400">
        <v>0</v>
      </c>
    </row>
    <row r="96" spans="1:12" s="400" customFormat="1" x14ac:dyDescent="0.4">
      <c r="A96" s="400" t="s">
        <v>50</v>
      </c>
      <c r="B96" s="400">
        <v>379600</v>
      </c>
      <c r="C96" s="400">
        <v>0</v>
      </c>
      <c r="D96" s="400">
        <v>0</v>
      </c>
      <c r="E96" s="400">
        <v>0</v>
      </c>
      <c r="F96" s="400">
        <v>0</v>
      </c>
      <c r="G96" s="400">
        <v>0</v>
      </c>
      <c r="H96" s="400">
        <v>0</v>
      </c>
      <c r="I96" s="400">
        <v>0</v>
      </c>
      <c r="J96" s="400">
        <v>0</v>
      </c>
      <c r="K96" s="400">
        <v>0</v>
      </c>
      <c r="L96" s="400">
        <v>0</v>
      </c>
    </row>
    <row r="97" spans="1:12" s="400" customFormat="1" x14ac:dyDescent="0.4">
      <c r="A97" s="400" t="s">
        <v>948</v>
      </c>
      <c r="B97" s="400">
        <v>526500</v>
      </c>
      <c r="C97" s="400">
        <v>0</v>
      </c>
      <c r="D97" s="400">
        <v>0</v>
      </c>
      <c r="E97" s="400">
        <v>0</v>
      </c>
      <c r="F97" s="400">
        <v>0</v>
      </c>
      <c r="G97" s="400">
        <v>0</v>
      </c>
      <c r="H97" s="400">
        <v>0</v>
      </c>
      <c r="I97" s="400">
        <v>0</v>
      </c>
      <c r="J97" s="400">
        <v>0</v>
      </c>
      <c r="K97" s="400">
        <v>0</v>
      </c>
      <c r="L97" s="400">
        <v>0</v>
      </c>
    </row>
    <row r="98" spans="1:12" s="400" customFormat="1" x14ac:dyDescent="0.4">
      <c r="A98" s="400" t="s">
        <v>1936</v>
      </c>
      <c r="B98" s="400">
        <v>785592.18677081296</v>
      </c>
      <c r="C98" s="400">
        <v>1244224.6278758475</v>
      </c>
      <c r="D98" s="400">
        <v>1316871.408777846</v>
      </c>
      <c r="E98" s="400">
        <v>1400663.9811967267</v>
      </c>
      <c r="F98" s="400">
        <v>1489788.2778415049</v>
      </c>
      <c r="G98" s="400">
        <v>1611696.2029096559</v>
      </c>
      <c r="H98" s="400">
        <v>1792465.147984829</v>
      </c>
      <c r="I98" s="400">
        <v>1995321.5423459245</v>
      </c>
      <c r="J98" s="400">
        <v>2223152.9273761567</v>
      </c>
      <c r="K98" s="400">
        <v>2479246.4663491487</v>
      </c>
      <c r="L98" s="400">
        <v>2767347.0603062785</v>
      </c>
    </row>
    <row r="99" spans="1:12" s="405" customFormat="1" x14ac:dyDescent="0.4">
      <c r="A99" s="405" t="s">
        <v>44</v>
      </c>
      <c r="B99" s="400">
        <v>8377638.0019674692</v>
      </c>
      <c r="C99" s="400">
        <v>10094569.901710251</v>
      </c>
      <c r="D99" s="400">
        <v>10838949.397450194</v>
      </c>
      <c r="E99" s="400">
        <v>11638219.873100456</v>
      </c>
      <c r="F99" s="400">
        <v>12649398.491796076</v>
      </c>
      <c r="G99" s="400">
        <v>13428701.667626455</v>
      </c>
      <c r="H99" s="400">
        <v>13712929.766582865</v>
      </c>
      <c r="I99" s="400">
        <v>14003173.757040612</v>
      </c>
      <c r="J99" s="400">
        <v>14299560.969656631</v>
      </c>
      <c r="K99" s="400">
        <v>14602221.43013249</v>
      </c>
      <c r="L99" s="400">
        <v>14911287.916256951</v>
      </c>
    </row>
    <row r="100" spans="1:12" s="398" customFormat="1" ht="13.5" thickBot="1" x14ac:dyDescent="0.45">
      <c r="A100" s="397" t="s">
        <v>1960</v>
      </c>
      <c r="B100" s="397">
        <v>2170941180.8368182</v>
      </c>
      <c r="C100" s="397">
        <v>2280936094.952548</v>
      </c>
      <c r="D100" s="397">
        <v>2423837496.5275741</v>
      </c>
      <c r="E100" s="397">
        <v>2577979022.5091434</v>
      </c>
      <c r="F100" s="397">
        <v>2742077186.1670027</v>
      </c>
      <c r="G100" s="397">
        <v>2957304067.9918475</v>
      </c>
      <c r="H100" s="397">
        <v>3233524303.0999088</v>
      </c>
      <c r="I100" s="397">
        <v>3542803473.1657629</v>
      </c>
      <c r="J100" s="397">
        <v>3889454857.9212637</v>
      </c>
      <c r="K100" s="397">
        <v>4278388565.6667628</v>
      </c>
      <c r="L100" s="397">
        <v>4715198326.9217997</v>
      </c>
    </row>
    <row r="101" spans="1:12" s="371" customFormat="1" ht="26.55" customHeight="1" thickTop="1" thickBot="1" x14ac:dyDescent="0.45">
      <c r="A101" s="372" t="s">
        <v>1963</v>
      </c>
      <c r="B101" s="372">
        <v>1279593790.770072</v>
      </c>
      <c r="C101" s="372">
        <v>1722984718.8833632</v>
      </c>
      <c r="D101" s="372">
        <v>2029165805.9156623</v>
      </c>
      <c r="E101" s="372">
        <v>2374476166.6765752</v>
      </c>
      <c r="F101" s="372">
        <v>2715776699.9353132</v>
      </c>
      <c r="G101" s="372">
        <v>2836796863.3289638</v>
      </c>
      <c r="H101" s="372">
        <v>2683212928.7086134</v>
      </c>
      <c r="I101" s="372">
        <v>2499165744.3585281</v>
      </c>
      <c r="J101" s="372">
        <v>2280396970.0857725</v>
      </c>
      <c r="K101" s="372">
        <v>2022052599.9636407</v>
      </c>
      <c r="L101" s="372">
        <v>1718596193.2932062</v>
      </c>
    </row>
    <row r="102" spans="1:12" s="400" customFormat="1" ht="13.5" thickTop="1" x14ac:dyDescent="0.4"/>
    <row r="103" spans="1:12" s="400" customFormat="1" x14ac:dyDescent="0.4">
      <c r="A103" s="399" t="s">
        <v>1932</v>
      </c>
    </row>
    <row r="104" spans="1:12" s="396" customFormat="1" x14ac:dyDescent="0.4">
      <c r="A104" s="400" t="s">
        <v>950</v>
      </c>
      <c r="B104" s="396">
        <v>40598718.146357745</v>
      </c>
      <c r="C104" s="396">
        <v>23007752.696940295</v>
      </c>
      <c r="D104" s="396">
        <v>24351110.746423274</v>
      </c>
      <c r="E104" s="396">
        <v>25900572.749394026</v>
      </c>
      <c r="F104" s="396">
        <v>27548627.072183415</v>
      </c>
      <c r="G104" s="396">
        <v>29802904.41803018</v>
      </c>
      <c r="H104" s="396">
        <v>33145618.499069389</v>
      </c>
      <c r="I104" s="396">
        <v>36896765.719504245</v>
      </c>
      <c r="J104" s="396">
        <v>41109741.452291317</v>
      </c>
      <c r="K104" s="396">
        <v>45845330.734135017</v>
      </c>
      <c r="L104" s="396">
        <v>51172782.923313744</v>
      </c>
    </row>
    <row r="105" spans="1:12" s="396" customFormat="1" x14ac:dyDescent="0.4">
      <c r="A105" s="400" t="s">
        <v>1937</v>
      </c>
      <c r="B105" s="396">
        <v>4152000</v>
      </c>
      <c r="C105" s="396">
        <v>0</v>
      </c>
      <c r="D105" s="396">
        <v>0</v>
      </c>
      <c r="E105" s="396">
        <v>0</v>
      </c>
      <c r="F105" s="396">
        <v>0</v>
      </c>
      <c r="G105" s="396">
        <v>0</v>
      </c>
      <c r="H105" s="396">
        <v>0</v>
      </c>
      <c r="I105" s="396">
        <v>0</v>
      </c>
      <c r="J105" s="396">
        <v>0</v>
      </c>
      <c r="K105" s="396">
        <v>0</v>
      </c>
      <c r="L105" s="396">
        <v>0</v>
      </c>
    </row>
    <row r="106" spans="1:12" s="396" customFormat="1" x14ac:dyDescent="0.4">
      <c r="A106" s="400" t="s">
        <v>941</v>
      </c>
      <c r="B106" s="396">
        <v>1932608.5895563138</v>
      </c>
      <c r="C106" s="396">
        <v>2060983.8665858402</v>
      </c>
      <c r="D106" s="396">
        <v>2181318.9250985659</v>
      </c>
      <c r="E106" s="396">
        <v>2320116.322309603</v>
      </c>
      <c r="F106" s="396">
        <v>2467745.4026142461</v>
      </c>
      <c r="G106" s="396">
        <v>2669678.6075559868</v>
      </c>
      <c r="H106" s="396">
        <v>2969111.5805358845</v>
      </c>
      <c r="I106" s="396">
        <v>3305131.0955375684</v>
      </c>
      <c r="J106" s="396">
        <v>3682520.1925938176</v>
      </c>
      <c r="K106" s="396">
        <v>4106723.861557743</v>
      </c>
      <c r="L106" s="396">
        <v>4583945.307586452</v>
      </c>
    </row>
    <row r="107" spans="1:12" s="396" customFormat="1" x14ac:dyDescent="0.4">
      <c r="A107" s="400" t="s">
        <v>1938</v>
      </c>
      <c r="B107" s="396">
        <v>0</v>
      </c>
      <c r="C107" s="396">
        <v>0</v>
      </c>
      <c r="D107" s="396">
        <v>0</v>
      </c>
      <c r="E107" s="396">
        <v>0</v>
      </c>
      <c r="F107" s="396">
        <v>0</v>
      </c>
      <c r="G107" s="396">
        <v>0</v>
      </c>
      <c r="H107" s="396">
        <v>0</v>
      </c>
      <c r="I107" s="396">
        <v>0</v>
      </c>
      <c r="J107" s="396">
        <v>0</v>
      </c>
      <c r="K107" s="396">
        <v>0</v>
      </c>
      <c r="L107" s="396">
        <v>0</v>
      </c>
    </row>
    <row r="108" spans="1:12" s="396" customFormat="1" x14ac:dyDescent="0.4">
      <c r="A108" s="400" t="s">
        <v>1939</v>
      </c>
      <c r="B108" s="396">
        <v>2083822.36</v>
      </c>
      <c r="C108" s="396">
        <v>0</v>
      </c>
      <c r="D108" s="396">
        <v>0</v>
      </c>
      <c r="E108" s="396">
        <v>0</v>
      </c>
      <c r="F108" s="396">
        <v>0</v>
      </c>
      <c r="G108" s="396">
        <v>0</v>
      </c>
      <c r="H108" s="396">
        <v>0</v>
      </c>
      <c r="I108" s="396">
        <v>0</v>
      </c>
      <c r="J108" s="396">
        <v>0</v>
      </c>
      <c r="K108" s="396">
        <v>0</v>
      </c>
      <c r="L108" s="396">
        <v>0</v>
      </c>
    </row>
    <row r="109" spans="1:12" s="396" customFormat="1" x14ac:dyDescent="0.4">
      <c r="A109" s="400" t="s">
        <v>944</v>
      </c>
      <c r="B109" s="396">
        <v>0</v>
      </c>
      <c r="C109" s="396">
        <v>0</v>
      </c>
      <c r="D109" s="396">
        <v>0</v>
      </c>
      <c r="E109" s="396">
        <v>0</v>
      </c>
      <c r="F109" s="396">
        <v>0</v>
      </c>
      <c r="G109" s="396">
        <v>0</v>
      </c>
      <c r="H109" s="396">
        <v>0</v>
      </c>
      <c r="I109" s="396">
        <v>0</v>
      </c>
      <c r="J109" s="396">
        <v>0</v>
      </c>
      <c r="K109" s="396">
        <v>0</v>
      </c>
      <c r="L109" s="396">
        <v>0</v>
      </c>
    </row>
    <row r="110" spans="1:12" s="396" customFormat="1" x14ac:dyDescent="0.4">
      <c r="A110" s="400" t="s">
        <v>945</v>
      </c>
      <c r="B110" s="396">
        <v>0</v>
      </c>
      <c r="C110" s="396">
        <v>0</v>
      </c>
      <c r="D110" s="396">
        <v>0</v>
      </c>
      <c r="E110" s="396">
        <v>0</v>
      </c>
      <c r="F110" s="396">
        <v>0</v>
      </c>
      <c r="G110" s="396">
        <v>0</v>
      </c>
      <c r="H110" s="396">
        <v>0</v>
      </c>
      <c r="I110" s="396">
        <v>0</v>
      </c>
      <c r="J110" s="396">
        <v>0</v>
      </c>
      <c r="K110" s="396">
        <v>0</v>
      </c>
      <c r="L110" s="396">
        <v>0</v>
      </c>
    </row>
    <row r="111" spans="1:12" s="396" customFormat="1" x14ac:dyDescent="0.4">
      <c r="A111" s="400" t="s">
        <v>953</v>
      </c>
      <c r="B111" s="396">
        <v>11214014.628867866</v>
      </c>
      <c r="C111" s="396">
        <v>15182879.041701743</v>
      </c>
      <c r="D111" s="396">
        <v>16069364.699108379</v>
      </c>
      <c r="E111" s="396">
        <v>17091858.920108352</v>
      </c>
      <c r="F111" s="396">
        <v>18179414.483081371</v>
      </c>
      <c r="G111" s="396">
        <v>19667018.279909015</v>
      </c>
      <c r="H111" s="396">
        <v>21872884.460405674</v>
      </c>
      <c r="I111" s="396">
        <v>24348276.788620859</v>
      </c>
      <c r="J111" s="396">
        <v>27128431.017462052</v>
      </c>
      <c r="K111" s="396">
        <v>30253459.35919027</v>
      </c>
      <c r="L111" s="396">
        <v>33769059.655063868</v>
      </c>
    </row>
    <row r="112" spans="1:12" s="396" customFormat="1" x14ac:dyDescent="0.4">
      <c r="A112" s="400" t="s">
        <v>311</v>
      </c>
      <c r="B112" s="396">
        <v>0</v>
      </c>
      <c r="C112" s="396">
        <v>0</v>
      </c>
      <c r="D112" s="396">
        <v>0</v>
      </c>
      <c r="E112" s="396">
        <v>0</v>
      </c>
      <c r="F112" s="396">
        <v>0</v>
      </c>
      <c r="G112" s="396">
        <v>0</v>
      </c>
      <c r="H112" s="396">
        <v>0</v>
      </c>
      <c r="I112" s="396">
        <v>0</v>
      </c>
      <c r="J112" s="396">
        <v>0</v>
      </c>
      <c r="K112" s="396">
        <v>0</v>
      </c>
      <c r="L112" s="396">
        <v>0</v>
      </c>
    </row>
    <row r="113" spans="1:12" s="396" customFormat="1" x14ac:dyDescent="0.4">
      <c r="A113" s="400" t="s">
        <v>946</v>
      </c>
      <c r="B113" s="396">
        <v>0</v>
      </c>
      <c r="C113" s="396">
        <v>0</v>
      </c>
      <c r="D113" s="396">
        <v>0</v>
      </c>
      <c r="E113" s="396">
        <v>0</v>
      </c>
      <c r="F113" s="396">
        <v>0</v>
      </c>
      <c r="G113" s="396">
        <v>0</v>
      </c>
      <c r="H113" s="396">
        <v>0</v>
      </c>
      <c r="I113" s="396">
        <v>0</v>
      </c>
      <c r="J113" s="396">
        <v>0</v>
      </c>
      <c r="K113" s="396">
        <v>0</v>
      </c>
      <c r="L113" s="396">
        <v>0</v>
      </c>
    </row>
    <row r="114" spans="1:12" s="396" customFormat="1" x14ac:dyDescent="0.4">
      <c r="A114" s="400" t="s">
        <v>947</v>
      </c>
      <c r="B114" s="396">
        <v>1078368</v>
      </c>
      <c r="C114" s="396">
        <v>0</v>
      </c>
      <c r="D114" s="396">
        <v>0</v>
      </c>
      <c r="E114" s="396">
        <v>0</v>
      </c>
      <c r="F114" s="396">
        <v>0</v>
      </c>
      <c r="G114" s="396">
        <v>0</v>
      </c>
      <c r="H114" s="396">
        <v>0</v>
      </c>
      <c r="I114" s="396">
        <v>0</v>
      </c>
      <c r="J114" s="396">
        <v>0</v>
      </c>
      <c r="K114" s="396">
        <v>0</v>
      </c>
      <c r="L114" s="396">
        <v>0</v>
      </c>
    </row>
    <row r="115" spans="1:12" s="396" customFormat="1" x14ac:dyDescent="0.4">
      <c r="A115" s="400" t="s">
        <v>948</v>
      </c>
      <c r="B115" s="396">
        <v>0</v>
      </c>
      <c r="C115" s="396">
        <v>0</v>
      </c>
      <c r="D115" s="396">
        <v>0</v>
      </c>
      <c r="E115" s="396">
        <v>0</v>
      </c>
      <c r="F115" s="396">
        <v>0</v>
      </c>
      <c r="G115" s="396">
        <v>0</v>
      </c>
      <c r="H115" s="396">
        <v>0</v>
      </c>
      <c r="I115" s="396">
        <v>0</v>
      </c>
      <c r="J115" s="396">
        <v>0</v>
      </c>
      <c r="K115" s="396">
        <v>0</v>
      </c>
      <c r="L115" s="396">
        <v>0</v>
      </c>
    </row>
    <row r="116" spans="1:12" s="396" customFormat="1" x14ac:dyDescent="0.4">
      <c r="A116" s="400" t="s">
        <v>949</v>
      </c>
      <c r="B116" s="396">
        <v>2121261.793709375</v>
      </c>
      <c r="C116" s="396">
        <v>2190464.978704737</v>
      </c>
      <c r="D116" s="396">
        <v>2318360.0756319943</v>
      </c>
      <c r="E116" s="396">
        <v>2465877.4059009566</v>
      </c>
      <c r="F116" s="396">
        <v>2622781.2688998478</v>
      </c>
      <c r="G116" s="396">
        <v>2837400.9079148946</v>
      </c>
      <c r="H116" s="396">
        <v>3155645.7284667641</v>
      </c>
      <c r="I116" s="396">
        <v>3512775.6370049804</v>
      </c>
      <c r="J116" s="396">
        <v>3913874.1675898572</v>
      </c>
      <c r="K116" s="396">
        <v>4364728.3910354888</v>
      </c>
      <c r="L116" s="396">
        <v>4871931.228263123</v>
      </c>
    </row>
    <row r="117" spans="1:12" s="396" customFormat="1" x14ac:dyDescent="0.4">
      <c r="A117" s="400" t="s">
        <v>955</v>
      </c>
      <c r="B117" s="396">
        <v>0</v>
      </c>
      <c r="C117" s="396">
        <v>0</v>
      </c>
      <c r="D117" s="396">
        <v>0</v>
      </c>
      <c r="E117" s="396">
        <v>0</v>
      </c>
      <c r="F117" s="396">
        <v>0</v>
      </c>
      <c r="G117" s="396">
        <v>0</v>
      </c>
      <c r="H117" s="396">
        <v>0</v>
      </c>
      <c r="I117" s="396">
        <v>0</v>
      </c>
      <c r="J117" s="396">
        <v>0</v>
      </c>
      <c r="K117" s="396">
        <v>0</v>
      </c>
      <c r="L117" s="396">
        <v>0</v>
      </c>
    </row>
    <row r="118" spans="1:12" s="396" customFormat="1" x14ac:dyDescent="0.4">
      <c r="A118" s="400" t="s">
        <v>46</v>
      </c>
      <c r="B118" s="396">
        <v>0</v>
      </c>
      <c r="C118" s="396">
        <v>0</v>
      </c>
      <c r="D118" s="396">
        <v>0</v>
      </c>
      <c r="E118" s="396">
        <v>0</v>
      </c>
      <c r="F118" s="396">
        <v>0</v>
      </c>
      <c r="G118" s="396">
        <v>0</v>
      </c>
      <c r="H118" s="396">
        <v>0</v>
      </c>
      <c r="I118" s="396">
        <v>0</v>
      </c>
      <c r="J118" s="396">
        <v>0</v>
      </c>
      <c r="K118" s="396">
        <v>0</v>
      </c>
      <c r="L118" s="396">
        <v>0</v>
      </c>
    </row>
    <row r="119" spans="1:12" s="396" customFormat="1" x14ac:dyDescent="0.4">
      <c r="A119" s="400" t="s">
        <v>557</v>
      </c>
      <c r="B119" s="396">
        <v>4802513.5246188287</v>
      </c>
      <c r="C119" s="396">
        <v>5159263.7719641812</v>
      </c>
      <c r="D119" s="396">
        <v>5460498.6908528795</v>
      </c>
      <c r="E119" s="396">
        <v>5807950.4078137102</v>
      </c>
      <c r="F119" s="396">
        <v>6177510.4893129775</v>
      </c>
      <c r="G119" s="396">
        <v>6683010.1613402013</v>
      </c>
      <c r="H119" s="396">
        <v>7432581.137936864</v>
      </c>
      <c r="I119" s="396">
        <v>8273739.2559249541</v>
      </c>
      <c r="J119" s="396">
        <v>9218457.9060529694</v>
      </c>
      <c r="K119" s="396">
        <v>10280367.538972799</v>
      </c>
      <c r="L119" s="396">
        <v>11474996.646758553</v>
      </c>
    </row>
    <row r="120" spans="1:12" s="396" customFormat="1" x14ac:dyDescent="0.4">
      <c r="A120" s="400" t="s">
        <v>956</v>
      </c>
      <c r="B120" s="396">
        <v>464445989.21730244</v>
      </c>
      <c r="C120" s="396">
        <v>511493337.43849421</v>
      </c>
      <c r="D120" s="396">
        <v>541357996.58863759</v>
      </c>
      <c r="E120" s="396">
        <v>575804624.27857482</v>
      </c>
      <c r="F120" s="396">
        <v>612443092.05711567</v>
      </c>
      <c r="G120" s="396">
        <v>662558714.31397724</v>
      </c>
      <c r="H120" s="396">
        <v>736871751.48604202</v>
      </c>
      <c r="I120" s="396">
        <v>820264807.56919956</v>
      </c>
      <c r="J120" s="396">
        <v>913924933.6360631</v>
      </c>
      <c r="K120" s="396">
        <v>1019203462.939376</v>
      </c>
      <c r="L120" s="396">
        <v>1137639902.0032153</v>
      </c>
    </row>
    <row r="121" spans="1:12" s="405" customFormat="1" x14ac:dyDescent="0.4">
      <c r="A121" s="405" t="s">
        <v>44</v>
      </c>
      <c r="B121" s="396">
        <v>8382841.503832045</v>
      </c>
      <c r="C121" s="396">
        <v>10100839.820903858</v>
      </c>
      <c r="D121" s="396">
        <v>10845681.664156685</v>
      </c>
      <c r="E121" s="396">
        <v>11645448.58109617</v>
      </c>
      <c r="F121" s="396">
        <v>12657255.261045638</v>
      </c>
      <c r="G121" s="396">
        <v>13437042.476115668</v>
      </c>
      <c r="H121" s="396">
        <v>13721447.114263976</v>
      </c>
      <c r="I121" s="396">
        <v>14011871.38049219</v>
      </c>
      <c r="J121" s="396">
        <v>14308442.684544617</v>
      </c>
      <c r="K121" s="396">
        <v>14611291.132884122</v>
      </c>
      <c r="L121" s="396">
        <v>14920549.585770156</v>
      </c>
    </row>
    <row r="122" spans="1:12" s="398" customFormat="1" ht="20.55" customHeight="1" thickBot="1" x14ac:dyDescent="0.45">
      <c r="A122" s="397" t="s">
        <v>1940</v>
      </c>
      <c r="B122" s="397">
        <v>540812137.76424468</v>
      </c>
      <c r="C122" s="397">
        <v>569195521.61529493</v>
      </c>
      <c r="D122" s="397">
        <v>602584331.38990939</v>
      </c>
      <c r="E122" s="397">
        <v>641036448.66519761</v>
      </c>
      <c r="F122" s="397">
        <v>682096426.03425324</v>
      </c>
      <c r="G122" s="397">
        <v>737655769.1648432</v>
      </c>
      <c r="H122" s="397">
        <v>819169040.00672054</v>
      </c>
      <c r="I122" s="397">
        <v>910613367.44628441</v>
      </c>
      <c r="J122" s="397">
        <v>1013286401.0565977</v>
      </c>
      <c r="K122" s="397">
        <v>1128665363.9571514</v>
      </c>
      <c r="L122" s="397">
        <v>1258433167.3499713</v>
      </c>
    </row>
    <row r="123" spans="1:12" s="371" customFormat="1" ht="27" customHeight="1" thickTop="1" thickBot="1" x14ac:dyDescent="0.45">
      <c r="A123" s="372" t="s">
        <v>1964</v>
      </c>
      <c r="B123" s="372">
        <v>326438172.99843323</v>
      </c>
      <c r="C123" s="372">
        <v>475791010.65284681</v>
      </c>
      <c r="D123" s="372">
        <v>519460119.69189107</v>
      </c>
      <c r="E123" s="372">
        <v>563748217.28723073</v>
      </c>
      <c r="F123" s="372">
        <v>627365115.55954349</v>
      </c>
      <c r="G123" s="372">
        <v>652478979.03665364</v>
      </c>
      <c r="H123" s="372">
        <v>600388906.84450769</v>
      </c>
      <c r="I123" s="372">
        <v>538990541.15005219</v>
      </c>
      <c r="J123" s="372">
        <v>466999413.6076498</v>
      </c>
      <c r="K123" s="372">
        <v>382951761.31536293</v>
      </c>
      <c r="L123" s="372">
        <v>285178418.18387508</v>
      </c>
    </row>
    <row r="124" spans="1:12" s="400" customFormat="1" ht="13.5" thickTop="1" x14ac:dyDescent="0.4"/>
    <row r="125" spans="1:12" s="402" customFormat="1" ht="25.25" customHeight="1" thickBot="1" x14ac:dyDescent="0.45">
      <c r="A125" s="401" t="s">
        <v>1965</v>
      </c>
      <c r="B125" s="401">
        <v>1164951266.1555352</v>
      </c>
      <c r="C125" s="401">
        <v>1956283282.2568219</v>
      </c>
      <c r="D125" s="401">
        <v>2552119689.6504173</v>
      </c>
      <c r="E125" s="401">
        <v>3281839525.6347284</v>
      </c>
      <c r="F125" s="401">
        <v>4077956780.3773084</v>
      </c>
      <c r="G125" s="401">
        <v>4223760065.6894813</v>
      </c>
      <c r="H125" s="401">
        <v>3999710255.0717363</v>
      </c>
      <c r="I125" s="401">
        <v>3729204775.5214453</v>
      </c>
      <c r="J125" s="401">
        <v>3405700447.8983293</v>
      </c>
      <c r="K125" s="401">
        <v>3021737530.2744522</v>
      </c>
      <c r="L125" s="401">
        <v>2568806173.2120538</v>
      </c>
    </row>
    <row r="126" spans="1:12" s="406" customFormat="1" ht="13.5" thickTop="1" x14ac:dyDescent="0.4">
      <c r="A126" s="406" t="s">
        <v>1904</v>
      </c>
      <c r="B126" s="406">
        <v>0.20402291263242645</v>
      </c>
      <c r="C126" s="406">
        <v>0.29206486984809632</v>
      </c>
      <c r="D126" s="406">
        <v>0.33613044232885525</v>
      </c>
      <c r="E126" s="406">
        <v>0.3795823427526801</v>
      </c>
      <c r="F126" s="406">
        <v>0.41668140975666906</v>
      </c>
      <c r="G126" s="406">
        <v>0.40773178220016443</v>
      </c>
      <c r="H126" s="406">
        <v>0.37810083043932952</v>
      </c>
      <c r="I126" s="406">
        <v>0.34522250959210576</v>
      </c>
      <c r="J126" s="406">
        <v>0.30874013807081052</v>
      </c>
      <c r="K126" s="406">
        <v>0.26825458899431132</v>
      </c>
      <c r="L126" s="406">
        <v>0.22331892659458524</v>
      </c>
    </row>
    <row r="127" spans="1:12" s="400" customFormat="1" ht="14.25" x14ac:dyDescent="0.45">
      <c r="A127" s="407" t="s">
        <v>51</v>
      </c>
    </row>
    <row r="128" spans="1:12" s="404" customFormat="1" x14ac:dyDescent="0.4">
      <c r="A128" s="404" t="s">
        <v>46</v>
      </c>
      <c r="B128" s="404">
        <v>488098828.47697532</v>
      </c>
      <c r="C128" s="404">
        <v>533855086.50438046</v>
      </c>
      <c r="D128" s="404">
        <v>231847589.4304063</v>
      </c>
      <c r="E128" s="404">
        <v>246497761.84686249</v>
      </c>
      <c r="F128" s="404">
        <v>262073661.17020261</v>
      </c>
      <c r="G128" s="404">
        <v>278896145.06500095</v>
      </c>
      <c r="H128" s="404">
        <v>281995115.10611397</v>
      </c>
      <c r="I128" s="404">
        <v>285128519.52534825</v>
      </c>
      <c r="J128" s="404">
        <v>288296740.94221318</v>
      </c>
      <c r="K128" s="404">
        <v>291500166.22771597</v>
      </c>
      <c r="L128" s="404">
        <v>294739186.55160272</v>
      </c>
    </row>
    <row r="129" spans="1:12" s="404" customFormat="1" x14ac:dyDescent="0.4">
      <c r="A129" s="404" t="s">
        <v>66</v>
      </c>
      <c r="B129" s="404">
        <v>40658632.412132047</v>
      </c>
      <c r="C129" s="404">
        <v>44470128.705814898</v>
      </c>
      <c r="D129" s="404">
        <v>47279252.672725782</v>
      </c>
      <c r="E129" s="404">
        <v>50266772.211222172</v>
      </c>
      <c r="F129" s="404">
        <v>53443069.543113053</v>
      </c>
      <c r="G129" s="404">
        <v>56873575.198138498</v>
      </c>
      <c r="H129" s="404">
        <v>57505529.094915926</v>
      </c>
      <c r="I129" s="404">
        <v>58144504.982596159</v>
      </c>
      <c r="J129" s="404">
        <v>58790580.886422016</v>
      </c>
      <c r="K129" s="404">
        <v>59443835.698618114</v>
      </c>
      <c r="L129" s="404">
        <v>60104349.188024491</v>
      </c>
    </row>
    <row r="130" spans="1:12" s="404" customFormat="1" x14ac:dyDescent="0.4">
      <c r="A130" s="404" t="s">
        <v>67</v>
      </c>
      <c r="B130" s="404">
        <v>40658632.412132047</v>
      </c>
      <c r="C130" s="404">
        <v>44470128.705814905</v>
      </c>
      <c r="D130" s="404">
        <v>47279252.672725782</v>
      </c>
      <c r="E130" s="404">
        <v>50266772.211222172</v>
      </c>
      <c r="F130" s="404">
        <v>53443069.54311306</v>
      </c>
      <c r="G130" s="404">
        <v>56873575.198138498</v>
      </c>
      <c r="H130" s="404">
        <v>57505529.094915926</v>
      </c>
      <c r="I130" s="404">
        <v>58144504.982596159</v>
      </c>
      <c r="J130" s="404">
        <v>58790580.886422008</v>
      </c>
      <c r="K130" s="404">
        <v>59443835.698618114</v>
      </c>
      <c r="L130" s="404">
        <v>60104349.188024491</v>
      </c>
    </row>
    <row r="131" spans="1:12" s="404" customFormat="1" x14ac:dyDescent="0.4">
      <c r="A131" s="404" t="s">
        <v>68</v>
      </c>
      <c r="B131" s="404">
        <v>4880988.2847697521</v>
      </c>
      <c r="C131" s="404">
        <v>5338550.865043804</v>
      </c>
      <c r="D131" s="404">
        <v>5675780.6329802852</v>
      </c>
      <c r="E131" s="404">
        <v>6034426.4359210283</v>
      </c>
      <c r="F131" s="404">
        <v>6415734.6390291797</v>
      </c>
      <c r="G131" s="404">
        <v>6827560.047795739</v>
      </c>
      <c r="H131" s="404">
        <v>6903424.861334444</v>
      </c>
      <c r="I131" s="404">
        <v>6980132.6509719286</v>
      </c>
      <c r="J131" s="404">
        <v>7057692.7834840361</v>
      </c>
      <c r="K131" s="404">
        <v>7136114.729726065</v>
      </c>
      <c r="L131" s="404">
        <v>7215408.0657892553</v>
      </c>
    </row>
    <row r="132" spans="1:12" s="404" customFormat="1" x14ac:dyDescent="0.4">
      <c r="A132" s="404" t="s">
        <v>1</v>
      </c>
      <c r="B132" s="404">
        <v>20353721.147489868</v>
      </c>
      <c r="C132" s="404">
        <v>22261757.107232671</v>
      </c>
      <c r="D132" s="404">
        <v>19312904.199552845</v>
      </c>
      <c r="E132" s="404">
        <v>20533263.561843641</v>
      </c>
      <c r="F132" s="404">
        <v>21830735.975477878</v>
      </c>
      <c r="G132" s="404">
        <v>23232048.883914575</v>
      </c>
      <c r="H132" s="404">
        <v>23490193.088339295</v>
      </c>
      <c r="I132" s="404">
        <v>23751205.676461514</v>
      </c>
      <c r="J132" s="404">
        <v>24015118.520486362</v>
      </c>
      <c r="K132" s="404">
        <v>24281963.846768744</v>
      </c>
      <c r="L132" s="404">
        <v>24551774.2397485</v>
      </c>
    </row>
    <row r="133" spans="1:12" s="400" customFormat="1" x14ac:dyDescent="0.4">
      <c r="A133" s="400" t="s">
        <v>1941</v>
      </c>
      <c r="B133" s="404">
        <v>270160541.17977566</v>
      </c>
      <c r="C133" s="404">
        <v>285931086.39125282</v>
      </c>
      <c r="D133" s="404">
        <v>302625799.32391489</v>
      </c>
      <c r="E133" s="404">
        <v>321881889.20227635</v>
      </c>
      <c r="F133" s="404">
        <v>342363244.73291171</v>
      </c>
      <c r="G133" s="404">
        <v>370378495.8969627</v>
      </c>
      <c r="H133" s="404">
        <v>411920400.54434621</v>
      </c>
      <c r="I133" s="404">
        <v>458538147.79156446</v>
      </c>
      <c r="J133" s="404">
        <v>510895313.83394736</v>
      </c>
      <c r="K133" s="404">
        <v>569747310.63241827</v>
      </c>
      <c r="L133" s="404">
        <v>635954741.32824206</v>
      </c>
    </row>
    <row r="134" spans="1:12" s="400" customFormat="1" x14ac:dyDescent="0.4">
      <c r="A134" s="400" t="s">
        <v>1942</v>
      </c>
      <c r="B134" s="404">
        <v>13526984.728946168</v>
      </c>
      <c r="C134" s="404">
        <v>14316618.638144065</v>
      </c>
      <c r="D134" s="404">
        <v>15152525.783976978</v>
      </c>
      <c r="E134" s="404">
        <v>16116681.513700953</v>
      </c>
      <c r="F134" s="404">
        <v>17142186.505218796</v>
      </c>
      <c r="G134" s="404">
        <v>18544914.94594077</v>
      </c>
      <c r="H134" s="404">
        <v>20624925.251378246</v>
      </c>
      <c r="I134" s="404">
        <v>22959083.868166655</v>
      </c>
      <c r="J134" s="404">
        <v>25580616.17045401</v>
      </c>
      <c r="K134" s="404">
        <v>28527345.764955211</v>
      </c>
      <c r="L134" s="404">
        <v>31842363.198863935</v>
      </c>
    </row>
    <row r="135" spans="1:12" s="400" customFormat="1" x14ac:dyDescent="0.4">
      <c r="A135" s="400" t="s">
        <v>957</v>
      </c>
      <c r="B135" s="404">
        <v>46611854.592638463</v>
      </c>
      <c r="C135" s="404">
        <v>49332808.426362231</v>
      </c>
      <c r="D135" s="404">
        <v>52213212.530843429</v>
      </c>
      <c r="E135" s="404">
        <v>55535541.015652336</v>
      </c>
      <c r="F135" s="404">
        <v>59069269.374668442</v>
      </c>
      <c r="G135" s="404">
        <v>63902850.207503818</v>
      </c>
      <c r="H135" s="404">
        <v>71070237.459799036</v>
      </c>
      <c r="I135" s="404">
        <v>79113379.684176475</v>
      </c>
      <c r="J135" s="404">
        <v>88146766.27643314</v>
      </c>
      <c r="K135" s="404">
        <v>98300731.416113988</v>
      </c>
      <c r="L135" s="404">
        <v>109723758.32844296</v>
      </c>
    </row>
    <row r="136" spans="1:12" s="400" customFormat="1" x14ac:dyDescent="0.4">
      <c r="A136" s="400" t="s">
        <v>958</v>
      </c>
      <c r="B136" s="404">
        <v>4536679.9907034272</v>
      </c>
      <c r="C136" s="404">
        <v>4801507.4025488244</v>
      </c>
      <c r="D136" s="404">
        <v>5081853.9319916535</v>
      </c>
      <c r="E136" s="404">
        <v>5405212.4700996196</v>
      </c>
      <c r="F136" s="404">
        <v>5749146.3229581909</v>
      </c>
      <c r="G136" s="404">
        <v>6219593.3720922312</v>
      </c>
      <c r="H136" s="404">
        <v>6917187.2056198483</v>
      </c>
      <c r="I136" s="404">
        <v>7700017.297033499</v>
      </c>
      <c r="J136" s="404">
        <v>8579226.7719521746</v>
      </c>
      <c r="K136" s="404">
        <v>9567500.9111829568</v>
      </c>
      <c r="L136" s="404">
        <v>10679291.421973187</v>
      </c>
    </row>
    <row r="137" spans="1:12" s="400" customFormat="1" x14ac:dyDescent="0.4">
      <c r="A137" s="400" t="s">
        <v>1943</v>
      </c>
      <c r="B137" s="404">
        <v>64984393.872030929</v>
      </c>
      <c r="C137" s="404">
        <v>68777839.491897851</v>
      </c>
      <c r="D137" s="404">
        <v>72793584.337754801</v>
      </c>
      <c r="E137" s="404">
        <v>77425442.578881055</v>
      </c>
      <c r="F137" s="404">
        <v>82352026.117038205</v>
      </c>
      <c r="G137" s="404">
        <v>89090812.277734771</v>
      </c>
      <c r="H137" s="404">
        <v>99083298.530579239</v>
      </c>
      <c r="I137" s="404">
        <v>110296727.53583181</v>
      </c>
      <c r="J137" s="404">
        <v>122890715.85575254</v>
      </c>
      <c r="K137" s="404">
        <v>137046970.21993965</v>
      </c>
      <c r="L137" s="404">
        <v>152972500.03567094</v>
      </c>
    </row>
    <row r="138" spans="1:12" s="400" customFormat="1" x14ac:dyDescent="0.4">
      <c r="A138" s="400" t="s">
        <v>1944</v>
      </c>
      <c r="B138" s="404">
        <v>49608531.480192751</v>
      </c>
      <c r="C138" s="404">
        <v>52504415.480005875</v>
      </c>
      <c r="D138" s="404">
        <v>55570000.81106884</v>
      </c>
      <c r="E138" s="404">
        <v>59105921.848036408</v>
      </c>
      <c r="F138" s="404">
        <v>62866833.660551719</v>
      </c>
      <c r="G138" s="404">
        <v>68011165.483504727</v>
      </c>
      <c r="H138" s="404">
        <v>75639344.178466469</v>
      </c>
      <c r="I138" s="404">
        <v>84199580.146865651</v>
      </c>
      <c r="J138" s="404">
        <v>93813723.309611425</v>
      </c>
      <c r="K138" s="404">
        <v>104620487.03276506</v>
      </c>
      <c r="L138" s="404">
        <v>116777900.53050765</v>
      </c>
    </row>
    <row r="139" spans="1:12" s="400" customFormat="1" x14ac:dyDescent="0.4">
      <c r="A139" s="400" t="s">
        <v>1945</v>
      </c>
      <c r="B139" s="404">
        <v>608384.00863523432</v>
      </c>
      <c r="C139" s="404">
        <v>643898.25313675462</v>
      </c>
      <c r="D139" s="404">
        <v>681493.6633792473</v>
      </c>
      <c r="E139" s="404">
        <v>724857.12830154435</v>
      </c>
      <c r="F139" s="404">
        <v>770979.81196806708</v>
      </c>
      <c r="G139" s="404">
        <v>834068.33974372933</v>
      </c>
      <c r="H139" s="404">
        <v>927618.01345014991</v>
      </c>
      <c r="I139" s="404">
        <v>1032598.1553315432</v>
      </c>
      <c r="J139" s="404">
        <v>1150503.0959218466</v>
      </c>
      <c r="K139" s="404">
        <v>1283033.9739400989</v>
      </c>
      <c r="L139" s="404">
        <v>1432128.8118178523</v>
      </c>
    </row>
    <row r="140" spans="1:12" s="400" customFormat="1" x14ac:dyDescent="0.4">
      <c r="A140" s="400" t="s">
        <v>1946</v>
      </c>
      <c r="B140" s="404">
        <v>0</v>
      </c>
      <c r="C140" s="404">
        <v>0</v>
      </c>
      <c r="D140" s="404">
        <v>0</v>
      </c>
      <c r="E140" s="404">
        <v>0</v>
      </c>
      <c r="F140" s="404">
        <v>0</v>
      </c>
      <c r="G140" s="404">
        <v>0</v>
      </c>
      <c r="H140" s="404">
        <v>0</v>
      </c>
      <c r="I140" s="404">
        <v>0</v>
      </c>
      <c r="J140" s="404">
        <v>0</v>
      </c>
      <c r="K140" s="404">
        <v>0</v>
      </c>
      <c r="L140" s="404">
        <v>0</v>
      </c>
    </row>
    <row r="141" spans="1:12" s="400" customFormat="1" x14ac:dyDescent="0.4">
      <c r="A141" s="400" t="s">
        <v>1947</v>
      </c>
      <c r="B141" s="404">
        <v>47387926.314995289</v>
      </c>
      <c r="C141" s="404">
        <v>50154183.116100356</v>
      </c>
      <c r="D141" s="404">
        <v>53082544.981412679</v>
      </c>
      <c r="E141" s="404">
        <v>56460189.119545721</v>
      </c>
      <c r="F141" s="404">
        <v>60052752.86878369</v>
      </c>
      <c r="G141" s="404">
        <v>64966811.198918261</v>
      </c>
      <c r="H141" s="404">
        <v>72253533.041486681</v>
      </c>
      <c r="I141" s="404">
        <v>80430590.88226229</v>
      </c>
      <c r="J141" s="404">
        <v>89614380.327025861</v>
      </c>
      <c r="K141" s="404">
        <v>99937405.575633317</v>
      </c>
      <c r="L141" s="404">
        <v>111550622.04913414</v>
      </c>
    </row>
    <row r="142" spans="1:12" s="400" customFormat="1" x14ac:dyDescent="0.4">
      <c r="A142" s="400" t="s">
        <v>1948</v>
      </c>
      <c r="B142" s="404">
        <v>21286612.545178369</v>
      </c>
      <c r="C142" s="404">
        <v>22529212.534343854</v>
      </c>
      <c r="D142" s="404">
        <v>23844629.967987791</v>
      </c>
      <c r="E142" s="404">
        <v>25361864.581843015</v>
      </c>
      <c r="F142" s="404">
        <v>26975640.885654025</v>
      </c>
      <c r="G142" s="404">
        <v>29183031.32942789</v>
      </c>
      <c r="H142" s="404">
        <v>32456220.022180621</v>
      </c>
      <c r="I142" s="404">
        <v>36129346.819480941</v>
      </c>
      <c r="J142" s="404">
        <v>40254696.51948078</v>
      </c>
      <c r="K142" s="404">
        <v>44891789.88584879</v>
      </c>
      <c r="L142" s="404">
        <v>50108435.95369897</v>
      </c>
    </row>
    <row r="143" spans="1:12" s="398" customFormat="1" ht="13.5" thickBot="1" x14ac:dyDescent="0.45">
      <c r="A143" s="397" t="s">
        <v>53</v>
      </c>
      <c r="B143" s="397">
        <v>1113362711.4465957</v>
      </c>
      <c r="C143" s="397">
        <v>1199387221.6220796</v>
      </c>
      <c r="D143" s="397">
        <v>932440424.94072127</v>
      </c>
      <c r="E143" s="397">
        <v>991616595.72540832</v>
      </c>
      <c r="F143" s="397">
        <v>1054548351.1506886</v>
      </c>
      <c r="G143" s="397">
        <v>1133834647.4448171</v>
      </c>
      <c r="H143" s="397">
        <v>1218292555.4929261</v>
      </c>
      <c r="I143" s="397">
        <v>1312548339.9986875</v>
      </c>
      <c r="J143" s="397">
        <v>1417876656.1796064</v>
      </c>
      <c r="K143" s="397">
        <v>1535728491.6142445</v>
      </c>
      <c r="L143" s="397">
        <v>1667756808.8915412</v>
      </c>
    </row>
    <row r="144" spans="1:12" s="400" customFormat="1" ht="14.65" thickTop="1" x14ac:dyDescent="0.45">
      <c r="A144" s="407" t="s">
        <v>1902</v>
      </c>
    </row>
    <row r="145" spans="1:12" s="400" customFormat="1" x14ac:dyDescent="0.4">
      <c r="A145" s="400" t="s">
        <v>1949</v>
      </c>
      <c r="B145" s="400">
        <v>6803800</v>
      </c>
      <c r="C145" s="396">
        <v>7157597.6000000006</v>
      </c>
      <c r="D145" s="396">
        <v>7529792.6752000013</v>
      </c>
      <c r="E145" s="396">
        <v>7921341.8943104018</v>
      </c>
      <c r="F145" s="396">
        <v>8333251.6728145434</v>
      </c>
      <c r="G145" s="396">
        <v>8766580.7598008998</v>
      </c>
      <c r="H145" s="396">
        <v>9222442.9593105465</v>
      </c>
      <c r="I145" s="396">
        <v>9702009.9931946956</v>
      </c>
      <c r="J145" s="396">
        <v>10206514.51284082</v>
      </c>
      <c r="K145" s="396">
        <v>10737253.267508544</v>
      </c>
      <c r="L145" s="396">
        <v>11295590.437418988</v>
      </c>
    </row>
    <row r="146" spans="1:12" s="400" customFormat="1" x14ac:dyDescent="0.4">
      <c r="A146" s="400" t="s">
        <v>1905</v>
      </c>
      <c r="B146" s="400">
        <v>4665000</v>
      </c>
      <c r="C146" s="396">
        <v>4907580</v>
      </c>
      <c r="D146" s="396">
        <v>5162774.16</v>
      </c>
      <c r="E146" s="396">
        <v>5431238.4163200008</v>
      </c>
      <c r="F146" s="396">
        <v>5713662.8139686408</v>
      </c>
      <c r="G146" s="396">
        <v>6010773.2802950107</v>
      </c>
      <c r="H146" s="396">
        <v>6323333.4908703519</v>
      </c>
      <c r="I146" s="396">
        <v>6652146.8323956104</v>
      </c>
      <c r="J146" s="396">
        <v>6998058.4676801823</v>
      </c>
      <c r="K146" s="396">
        <v>7361957.5079995524</v>
      </c>
      <c r="L146" s="396">
        <v>7744779.2984155295</v>
      </c>
    </row>
    <row r="147" spans="1:12" s="398" customFormat="1" ht="13.5" thickBot="1" x14ac:dyDescent="0.45">
      <c r="A147" s="397" t="s">
        <v>1906</v>
      </c>
      <c r="B147" s="397">
        <v>11468800</v>
      </c>
      <c r="C147" s="397">
        <v>12065177.600000001</v>
      </c>
      <c r="D147" s="397">
        <v>12692566.835200001</v>
      </c>
      <c r="E147" s="397">
        <v>13352580.310630403</v>
      </c>
      <c r="F147" s="397">
        <v>14046914.486783184</v>
      </c>
      <c r="G147" s="397">
        <v>14777354.04009591</v>
      </c>
      <c r="H147" s="397">
        <v>15545776.450180899</v>
      </c>
      <c r="I147" s="397">
        <v>16354156.825590305</v>
      </c>
      <c r="J147" s="397">
        <v>17204572.980521001</v>
      </c>
      <c r="K147" s="397">
        <v>18099210.775508098</v>
      </c>
      <c r="L147" s="397">
        <v>19040369.735834517</v>
      </c>
    </row>
    <row r="148" spans="1:12" s="400" customFormat="1" ht="14.65" thickTop="1" x14ac:dyDescent="0.45">
      <c r="A148" s="407" t="s">
        <v>1907</v>
      </c>
    </row>
    <row r="149" spans="1:12" s="400" customFormat="1" x14ac:dyDescent="0.4">
      <c r="A149" s="400" t="s">
        <v>1950</v>
      </c>
      <c r="B149" s="400">
        <v>2831781.642004583</v>
      </c>
      <c r="C149" s="400">
        <v>2997086.0947542028</v>
      </c>
      <c r="D149" s="400">
        <v>3172077.5327887838</v>
      </c>
      <c r="E149" s="400">
        <v>3373916.9338212558</v>
      </c>
      <c r="F149" s="400">
        <v>3588599.3827893599</v>
      </c>
      <c r="G149" s="400">
        <v>3882250.9782298491</v>
      </c>
      <c r="H149" s="400">
        <v>4317686.8951133797</v>
      </c>
      <c r="I149" s="400">
        <v>4806327.0209800107</v>
      </c>
      <c r="J149" s="400">
        <v>5355126.860433788</v>
      </c>
      <c r="K149" s="400">
        <v>5972004.5265853489</v>
      </c>
      <c r="L149" s="400">
        <v>6665980.7304750402</v>
      </c>
    </row>
    <row r="150" spans="1:12" s="400" customFormat="1" x14ac:dyDescent="0.4">
      <c r="A150" s="400" t="s">
        <v>1951</v>
      </c>
      <c r="B150" s="400">
        <v>28799196.562979691</v>
      </c>
      <c r="C150" s="400">
        <v>30480341.520223685</v>
      </c>
      <c r="D150" s="400">
        <v>32260003.04003948</v>
      </c>
      <c r="E150" s="400">
        <v>34312708.127983123</v>
      </c>
      <c r="F150" s="400">
        <v>36496026.91031608</v>
      </c>
      <c r="G150" s="400">
        <v>39482461.278234594</v>
      </c>
      <c r="H150" s="400">
        <v>43910841.05685091</v>
      </c>
      <c r="I150" s="400">
        <v>48880307.21365194</v>
      </c>
      <c r="J150" s="400">
        <v>54461597.174615465</v>
      </c>
      <c r="K150" s="400">
        <v>60735238.086502627</v>
      </c>
      <c r="L150" s="400">
        <v>67792970.508166939</v>
      </c>
    </row>
    <row r="151" spans="1:12" s="400" customFormat="1" x14ac:dyDescent="0.4">
      <c r="A151" s="400" t="s">
        <v>1952</v>
      </c>
      <c r="B151" s="400">
        <v>19660641.068488289</v>
      </c>
      <c r="C151" s="400">
        <v>20808325.432397272</v>
      </c>
      <c r="D151" s="400">
        <v>22023265.102258619</v>
      </c>
      <c r="E151" s="400">
        <v>23424606.207912859</v>
      </c>
      <c r="F151" s="400">
        <v>24915114.695664078</v>
      </c>
      <c r="G151" s="400">
        <v>26953894.286401697</v>
      </c>
      <c r="H151" s="400">
        <v>29977061.448441412</v>
      </c>
      <c r="I151" s="400">
        <v>33369617.563581742</v>
      </c>
      <c r="J151" s="400">
        <v>37179853.67144306</v>
      </c>
      <c r="K151" s="400">
        <v>41462744.060119763</v>
      </c>
      <c r="L151" s="400">
        <v>46280918.192037933</v>
      </c>
    </row>
    <row r="152" spans="1:12" s="400" customFormat="1" x14ac:dyDescent="0.4">
      <c r="A152" s="400" t="s">
        <v>1953</v>
      </c>
      <c r="B152" s="400">
        <v>1098.0260651171554</v>
      </c>
      <c r="C152" s="400">
        <v>1162.1230262340171</v>
      </c>
      <c r="D152" s="400">
        <v>1229.9761252456647</v>
      </c>
      <c r="E152" s="400">
        <v>1308.2395478252399</v>
      </c>
      <c r="F152" s="400">
        <v>1391.4828746388473</v>
      </c>
      <c r="G152" s="400">
        <v>1505.3465642235594</v>
      </c>
      <c r="H152" s="400">
        <v>1674.1872613077614</v>
      </c>
      <c r="I152" s="400">
        <v>1863.657941781514</v>
      </c>
      <c r="J152" s="400">
        <v>2076.4556092689636</v>
      </c>
      <c r="K152" s="400">
        <v>2315.6505197718666</v>
      </c>
      <c r="L152" s="400">
        <v>2584.7404627035262</v>
      </c>
    </row>
    <row r="153" spans="1:12" s="400" customFormat="1" x14ac:dyDescent="0.4">
      <c r="A153" s="400" t="s">
        <v>1954</v>
      </c>
      <c r="B153" s="400">
        <v>3484698.6229982181</v>
      </c>
      <c r="C153" s="400">
        <v>3688116.9199204007</v>
      </c>
      <c r="D153" s="400">
        <v>3903455.7066793665</v>
      </c>
      <c r="E153" s="400">
        <v>4151832.725730435</v>
      </c>
      <c r="F153" s="400">
        <v>4416013.9829305699</v>
      </c>
      <c r="G153" s="400">
        <v>4777372.1099464409</v>
      </c>
      <c r="H153" s="400">
        <v>5313205.423313736</v>
      </c>
      <c r="I153" s="400">
        <v>5914510.1102611935</v>
      </c>
      <c r="J153" s="400">
        <v>6589845.3891114555</v>
      </c>
      <c r="K153" s="400">
        <v>7348955.0329874577</v>
      </c>
      <c r="L153" s="400">
        <v>8202939.6362551209</v>
      </c>
    </row>
    <row r="154" spans="1:12" s="400" customFormat="1" x14ac:dyDescent="0.4">
      <c r="A154" s="400" t="s">
        <v>1955</v>
      </c>
      <c r="B154" s="400">
        <v>21652110.430216432</v>
      </c>
      <c r="C154" s="400">
        <v>22916046.255087309</v>
      </c>
      <c r="D154" s="400">
        <v>24254049.823040713</v>
      </c>
      <c r="E154" s="400">
        <v>25797335.836163603</v>
      </c>
      <c r="F154" s="400">
        <v>27438821.190661542</v>
      </c>
      <c r="G154" s="400">
        <v>29684113.228075083</v>
      </c>
      <c r="H154" s="400">
        <v>33013503.608249549</v>
      </c>
      <c r="I154" s="400">
        <v>36749699.157002956</v>
      </c>
      <c r="J154" s="400">
        <v>40945882.419045232</v>
      </c>
      <c r="K154" s="400">
        <v>45662596.148424707</v>
      </c>
      <c r="L154" s="400">
        <v>50968813.682883047</v>
      </c>
    </row>
    <row r="155" spans="1:12" s="400" customFormat="1" x14ac:dyDescent="0.4">
      <c r="A155" s="400" t="s">
        <v>1956</v>
      </c>
      <c r="B155" s="400">
        <v>9736364.3227349743</v>
      </c>
      <c r="C155" s="400">
        <v>10304721.837405955</v>
      </c>
      <c r="D155" s="400">
        <v>10906385.598760765</v>
      </c>
      <c r="E155" s="400">
        <v>11600359.284437891</v>
      </c>
      <c r="F155" s="400">
        <v>12338490.53927955</v>
      </c>
      <c r="G155" s="400">
        <v>13348137.213567989</v>
      </c>
      <c r="H155" s="400">
        <v>14845273.385049436</v>
      </c>
      <c r="I155" s="400">
        <v>16525338.760703454</v>
      </c>
      <c r="J155" s="400">
        <v>18412248.082355093</v>
      </c>
      <c r="K155" s="400">
        <v>20533225.777499132</v>
      </c>
      <c r="L155" s="400">
        <v>22919287.27749373</v>
      </c>
    </row>
    <row r="156" spans="1:12" s="398" customFormat="1" ht="13.5" thickBot="1" x14ac:dyDescent="0.45">
      <c r="A156" s="397" t="s">
        <v>1908</v>
      </c>
      <c r="B156" s="397">
        <v>86165890.67548731</v>
      </c>
      <c r="C156" s="397">
        <v>91195800.182815045</v>
      </c>
      <c r="D156" s="397">
        <v>96520466.779692978</v>
      </c>
      <c r="E156" s="397">
        <v>102662067.35559699</v>
      </c>
      <c r="F156" s="397">
        <v>109194458.1845158</v>
      </c>
      <c r="G156" s="397">
        <v>118129734.44101988</v>
      </c>
      <c r="H156" s="397">
        <v>131379246.00427973</v>
      </c>
      <c r="I156" s="397">
        <v>146247663.48412308</v>
      </c>
      <c r="J156" s="397">
        <v>162946630.05261335</v>
      </c>
      <c r="K156" s="397">
        <v>181717079.28263882</v>
      </c>
      <c r="L156" s="397">
        <v>202833494.76777452</v>
      </c>
    </row>
    <row r="157" spans="1:12" s="400" customFormat="1" ht="13.5" thickTop="1" x14ac:dyDescent="0.4"/>
    <row r="158" spans="1:12" s="400" customFormat="1" ht="14.25" x14ac:dyDescent="0.45">
      <c r="A158" s="407" t="s">
        <v>1909</v>
      </c>
    </row>
    <row r="159" spans="1:12" s="400" customFormat="1" x14ac:dyDescent="0.4">
      <c r="A159" s="400" t="s">
        <v>1957</v>
      </c>
      <c r="B159" s="396">
        <v>27129347.137329556</v>
      </c>
      <c r="C159" s="396">
        <v>28713015.106451686</v>
      </c>
      <c r="D159" s="396">
        <v>30389487.401518889</v>
      </c>
      <c r="E159" s="396">
        <v>32323171.51592128</v>
      </c>
      <c r="F159" s="396">
        <v>34379896.016128443</v>
      </c>
      <c r="G159" s="396">
        <v>37193169.452174969</v>
      </c>
      <c r="H159" s="396">
        <v>41364780.698595889</v>
      </c>
      <c r="I159" s="396">
        <v>46046104.782072924</v>
      </c>
      <c r="J159" s="396">
        <v>51303777.595755264</v>
      </c>
      <c r="K159" s="396">
        <v>57213657.121086352</v>
      </c>
      <c r="L159" s="396">
        <v>63862164.569931202</v>
      </c>
    </row>
    <row r="160" spans="1:12" s="400" customFormat="1" x14ac:dyDescent="0.4">
      <c r="A160" s="400" t="s">
        <v>957</v>
      </c>
      <c r="B160" s="396">
        <v>62937406.106055848</v>
      </c>
      <c r="C160" s="396">
        <v>66611359.39380914</v>
      </c>
      <c r="D160" s="396">
        <v>70500609.552542672</v>
      </c>
      <c r="E160" s="396">
        <v>74986565.730290636</v>
      </c>
      <c r="F160" s="396">
        <v>79757963.451826632</v>
      </c>
      <c r="G160" s="396">
        <v>86284479.988902003</v>
      </c>
      <c r="H160" s="396">
        <v>95962206.098695412</v>
      </c>
      <c r="I160" s="396">
        <v>106822415.65200409</v>
      </c>
      <c r="J160" s="396">
        <v>119019697.340076</v>
      </c>
      <c r="K160" s="396">
        <v>132730034.18824244</v>
      </c>
      <c r="L160" s="396">
        <v>148153914.87320447</v>
      </c>
    </row>
    <row r="161" spans="1:12" s="400" customFormat="1" x14ac:dyDescent="0.4">
      <c r="A161" s="400" t="s">
        <v>1943</v>
      </c>
      <c r="B161" s="396">
        <v>91432444.277760729</v>
      </c>
      <c r="C161" s="396">
        <v>96769787.362659141</v>
      </c>
      <c r="D161" s="396">
        <v>102419903.41322291</v>
      </c>
      <c r="E161" s="396">
        <v>108936885.34227248</v>
      </c>
      <c r="F161" s="396">
        <v>115868543.05257328</v>
      </c>
      <c r="G161" s="396">
        <v>125349953.17930248</v>
      </c>
      <c r="H161" s="396">
        <v>139409289.39945179</v>
      </c>
      <c r="I161" s="396">
        <v>155186480.83874366</v>
      </c>
      <c r="J161" s="396">
        <v>172906106.53169817</v>
      </c>
      <c r="K161" s="396">
        <v>192823826.17503589</v>
      </c>
      <c r="L161" s="396">
        <v>215230900.10017061</v>
      </c>
    </row>
    <row r="162" spans="1:12" s="400" customFormat="1" x14ac:dyDescent="0.4">
      <c r="A162" s="400" t="s">
        <v>1958</v>
      </c>
      <c r="B162" s="396">
        <v>1809438.3593286099</v>
      </c>
      <c r="C162" s="396">
        <v>1915063.8119893062</v>
      </c>
      <c r="D162" s="396">
        <v>2026879.0084144452</v>
      </c>
      <c r="E162" s="396">
        <v>2155849.388487089</v>
      </c>
      <c r="F162" s="396">
        <v>2293026.1582194148</v>
      </c>
      <c r="G162" s="396">
        <v>2480662.2574109952</v>
      </c>
      <c r="H162" s="396">
        <v>2758895.0276752803</v>
      </c>
      <c r="I162" s="396">
        <v>3071123.9702375159</v>
      </c>
      <c r="J162" s="396">
        <v>3421793.4803336761</v>
      </c>
      <c r="K162" s="396">
        <v>3815963.0362029611</v>
      </c>
      <c r="L162" s="396">
        <v>4259396.6488632774</v>
      </c>
    </row>
    <row r="163" spans="1:12" s="400" customFormat="1" x14ac:dyDescent="0.4">
      <c r="A163" s="400" t="s">
        <v>1948</v>
      </c>
      <c r="B163" s="396">
        <v>91077.038924294524</v>
      </c>
      <c r="C163" s="396">
        <v>96393.635322164657</v>
      </c>
      <c r="D163" s="396">
        <v>102021.7889117231</v>
      </c>
      <c r="E163" s="396">
        <v>108513.43880153513</v>
      </c>
      <c r="F163" s="396">
        <v>115418.15259408226</v>
      </c>
      <c r="G163" s="396">
        <v>124862.70770786653</v>
      </c>
      <c r="H163" s="396">
        <v>138867.3941437047</v>
      </c>
      <c r="I163" s="396">
        <v>154583.25835561601</v>
      </c>
      <c r="J163" s="396">
        <v>172234.00642113277</v>
      </c>
      <c r="K163" s="396">
        <v>192074.30426692369</v>
      </c>
      <c r="L163" s="396">
        <v>214394.28007178596</v>
      </c>
    </row>
    <row r="164" spans="1:12" s="398" customFormat="1" ht="13.5" thickBot="1" x14ac:dyDescent="0.45">
      <c r="A164" s="397" t="s">
        <v>1910</v>
      </c>
      <c r="B164" s="397">
        <v>183399712.91939902</v>
      </c>
      <c r="C164" s="397">
        <v>194105619.31023145</v>
      </c>
      <c r="D164" s="397">
        <v>205438901.16461065</v>
      </c>
      <c r="E164" s="397">
        <v>218510985.41577303</v>
      </c>
      <c r="F164" s="397">
        <v>232414846.83134189</v>
      </c>
      <c r="G164" s="397">
        <v>251433127.5854983</v>
      </c>
      <c r="H164" s="397">
        <v>279634038.6185621</v>
      </c>
      <c r="I164" s="397">
        <v>311280708.50141382</v>
      </c>
      <c r="J164" s="397">
        <v>346823608.95428425</v>
      </c>
      <c r="K164" s="397">
        <v>386775554.82483459</v>
      </c>
      <c r="L164" s="397">
        <v>431720770.47224134</v>
      </c>
    </row>
    <row r="165" spans="1:12" s="400" customFormat="1" ht="13.5" thickTop="1" x14ac:dyDescent="0.4"/>
    <row r="166" spans="1:12" s="402" customFormat="1" ht="13.5" thickBot="1" x14ac:dyDescent="0.45">
      <c r="A166" s="401" t="s">
        <v>1966</v>
      </c>
      <c r="B166" s="401">
        <v>137353576.95285127</v>
      </c>
      <c r="C166" s="401">
        <v>847740702.16215861</v>
      </c>
      <c r="D166" s="401">
        <v>1715905132.2594137</v>
      </c>
      <c r="E166" s="401">
        <v>2392719267.6588655</v>
      </c>
      <c r="F166" s="401">
        <v>3132581903.3866625</v>
      </c>
      <c r="G166" s="401">
        <v>3208451457.3490467</v>
      </c>
      <c r="H166" s="401">
        <v>2914126715.7429118</v>
      </c>
      <c r="I166" s="401">
        <v>2565335323.714458</v>
      </c>
      <c r="J166" s="401">
        <v>2154496197.639873</v>
      </c>
      <c r="K166" s="401">
        <v>1672968303.4268954</v>
      </c>
      <c r="L166" s="401">
        <v>1110896270.289145</v>
      </c>
    </row>
    <row r="167" spans="1:12" s="400" customFormat="1" ht="13.5" thickTop="1" x14ac:dyDescent="0.4"/>
    <row r="168" spans="1:12" s="396" customFormat="1" ht="15" customHeight="1" x14ac:dyDescent="0.4">
      <c r="A168" s="399" t="s">
        <v>52</v>
      </c>
    </row>
    <row r="169" spans="1:12" s="400" customFormat="1" x14ac:dyDescent="0.4">
      <c r="A169" s="400" t="s">
        <v>1969</v>
      </c>
      <c r="B169" s="400">
        <v>4777788.9323961455</v>
      </c>
      <c r="C169" s="400">
        <v>4754182.2337168315</v>
      </c>
      <c r="D169" s="400">
        <v>4777788.9323961455</v>
      </c>
      <c r="E169" s="400">
        <v>4777788.9323961455</v>
      </c>
      <c r="F169" s="400">
        <v>4777788.9323961455</v>
      </c>
      <c r="G169" s="400">
        <v>4777788.9323961455</v>
      </c>
      <c r="H169" s="400">
        <v>395964</v>
      </c>
      <c r="I169" s="400">
        <v>0</v>
      </c>
      <c r="J169" s="400">
        <v>0</v>
      </c>
      <c r="K169" s="400">
        <v>0</v>
      </c>
      <c r="L169" s="400">
        <v>0</v>
      </c>
    </row>
    <row r="170" spans="1:12" s="400" customFormat="1" x14ac:dyDescent="0.4">
      <c r="A170" s="400" t="s">
        <v>1968</v>
      </c>
      <c r="B170" s="400">
        <v>249152611.78691396</v>
      </c>
      <c r="C170" s="400">
        <v>247921567.31951681</v>
      </c>
      <c r="D170" s="400">
        <v>202746000.1574173</v>
      </c>
      <c r="E170" s="400">
        <v>202746000.1574173</v>
      </c>
      <c r="F170" s="400">
        <v>202746000.1574173</v>
      </c>
      <c r="G170" s="400">
        <v>202746000.1574173</v>
      </c>
      <c r="H170" s="400">
        <v>30073324</v>
      </c>
      <c r="I170" s="400">
        <v>0</v>
      </c>
      <c r="J170" s="400">
        <v>0</v>
      </c>
      <c r="K170" s="400">
        <v>0</v>
      </c>
      <c r="L170" s="400">
        <v>0</v>
      </c>
    </row>
    <row r="171" spans="1:12" s="398" customFormat="1" ht="16.25" customHeight="1" thickBot="1" x14ac:dyDescent="0.45">
      <c r="A171" s="397" t="s">
        <v>54</v>
      </c>
      <c r="B171" s="397">
        <v>253930400.7193101</v>
      </c>
      <c r="C171" s="397">
        <v>252675749.55323365</v>
      </c>
      <c r="D171" s="397">
        <v>207523789.08981344</v>
      </c>
      <c r="E171" s="397">
        <v>207523789.08981344</v>
      </c>
      <c r="F171" s="397">
        <v>207523789.08981344</v>
      </c>
      <c r="G171" s="397">
        <v>207523789.08981344</v>
      </c>
      <c r="H171" s="397">
        <v>30469288</v>
      </c>
      <c r="I171" s="397">
        <v>0</v>
      </c>
      <c r="J171" s="397">
        <v>0</v>
      </c>
      <c r="K171" s="397">
        <v>0</v>
      </c>
      <c r="L171" s="397">
        <v>0</v>
      </c>
    </row>
    <row r="172" spans="1:12" s="400" customFormat="1" ht="14" customHeight="1" thickTop="1" x14ac:dyDescent="0.4"/>
    <row r="174" spans="1:12" s="400" customFormat="1" x14ac:dyDescent="0.4"/>
    <row r="175" spans="1:12" s="402" customFormat="1" ht="13.5" thickBot="1" x14ac:dyDescent="0.45">
      <c r="A175" s="401" t="s">
        <v>1967</v>
      </c>
      <c r="B175" s="401">
        <v>-116576823.76645884</v>
      </c>
      <c r="C175" s="401">
        <v>595064952.60892498</v>
      </c>
      <c r="D175" s="401">
        <v>1508381343.1696002</v>
      </c>
      <c r="E175" s="401">
        <v>2185195478.5690522</v>
      </c>
      <c r="F175" s="401">
        <v>2925058114.2968493</v>
      </c>
      <c r="G175" s="401">
        <v>3000927668.2592335</v>
      </c>
      <c r="H175" s="401">
        <v>2883657427.7429118</v>
      </c>
      <c r="I175" s="401">
        <v>2565335323.714458</v>
      </c>
      <c r="J175" s="401">
        <v>2154496197.639873</v>
      </c>
      <c r="K175" s="401">
        <v>1672968303.4268954</v>
      </c>
      <c r="L175" s="401">
        <v>1110896270.289145</v>
      </c>
    </row>
    <row r="176" spans="1:12" s="406" customFormat="1" ht="19.25" customHeight="1" thickTop="1" x14ac:dyDescent="0.4">
      <c r="A176" s="406" t="s">
        <v>62</v>
      </c>
      <c r="B176" s="406">
        <v>-2.0416599235743915E-2</v>
      </c>
      <c r="C176" s="406">
        <v>8.8840695778165446E-2</v>
      </c>
      <c r="D176" s="406">
        <v>0.19866344440516417</v>
      </c>
      <c r="E176" s="406">
        <v>0.25274289393153121</v>
      </c>
      <c r="F176" s="406">
        <v>0.29887941543427182</v>
      </c>
      <c r="G176" s="406">
        <v>0.28968823214473627</v>
      </c>
      <c r="H176" s="406">
        <v>0.27259806300958683</v>
      </c>
      <c r="I176" s="406">
        <v>0.23747998613837165</v>
      </c>
      <c r="J176" s="406">
        <v>0.19531355258882366</v>
      </c>
      <c r="K176" s="406">
        <v>0.14851767241198183</v>
      </c>
      <c r="L176" s="406">
        <v>9.6575664301169858E-2</v>
      </c>
    </row>
    <row r="177" spans="1:29" s="400" customFormat="1" ht="17.2" customHeight="1" x14ac:dyDescent="0.4">
      <c r="A177" s="400" t="s">
        <v>59</v>
      </c>
      <c r="B177" s="400">
        <v>0</v>
      </c>
      <c r="C177" s="400">
        <v>477603718.59175581</v>
      </c>
      <c r="D177" s="400">
        <v>697824667.7323935</v>
      </c>
      <c r="E177" s="400">
        <v>969382756.47973824</v>
      </c>
      <c r="F177" s="400">
        <v>1266212041.9108014</v>
      </c>
      <c r="G177" s="400">
        <v>1296957053.2680576</v>
      </c>
      <c r="H177" s="400">
        <v>1177610364.4849772</v>
      </c>
      <c r="I177" s="400">
        <v>1034408590.3552299</v>
      </c>
      <c r="J177" s="400">
        <v>865692532.18915176</v>
      </c>
      <c r="K177" s="400">
        <v>668092748.40924025</v>
      </c>
      <c r="L177" s="400">
        <v>437585723.83603841</v>
      </c>
    </row>
    <row r="178" spans="1:29" s="402" customFormat="1" ht="23" customHeight="1" thickBot="1" x14ac:dyDescent="0.45">
      <c r="A178" s="401" t="s">
        <v>1911</v>
      </c>
      <c r="B178" s="401">
        <v>-116576823.76645884</v>
      </c>
      <c r="C178" s="401">
        <v>117461234.01716918</v>
      </c>
      <c r="D178" s="401">
        <v>810556675.43720675</v>
      </c>
      <c r="E178" s="401">
        <v>1215812722.089314</v>
      </c>
      <c r="F178" s="401">
        <v>1658846072.3860478</v>
      </c>
      <c r="G178" s="401">
        <v>1703970614.9911759</v>
      </c>
      <c r="H178" s="401">
        <v>1706047063.2579346</v>
      </c>
      <c r="I178" s="401">
        <v>1530926733.3592281</v>
      </c>
      <c r="J178" s="401">
        <v>1288803665.4507213</v>
      </c>
      <c r="K178" s="401">
        <v>1004875555.0176551</v>
      </c>
      <c r="L178" s="401">
        <v>673310546.45310664</v>
      </c>
    </row>
    <row r="179" spans="1:29" s="406" customFormat="1" ht="13.5" thickTop="1" x14ac:dyDescent="0.4">
      <c r="A179" s="406" t="s">
        <v>63</v>
      </c>
      <c r="B179" s="406">
        <v>-2.0416599235743915E-2</v>
      </c>
      <c r="C179" s="406">
        <v>1.7536468433060785E-2</v>
      </c>
      <c r="D179" s="406">
        <v>0.10675548445168515</v>
      </c>
      <c r="E179" s="406">
        <v>0.14062267146042667</v>
      </c>
      <c r="F179" s="406">
        <v>0.16949917746484269</v>
      </c>
      <c r="G179" s="406">
        <v>0.16448921455334847</v>
      </c>
      <c r="H179" s="406">
        <v>0.16127613508214861</v>
      </c>
      <c r="I179" s="406">
        <v>0.14172200259987519</v>
      </c>
      <c r="J179" s="406">
        <v>0.11683512032391789</v>
      </c>
      <c r="K179" s="406">
        <v>8.9207774103797918E-2</v>
      </c>
      <c r="L179" s="406">
        <v>5.8534189954357836E-2</v>
      </c>
    </row>
    <row r="181" spans="1:29" x14ac:dyDescent="0.4">
      <c r="Q181" s="409"/>
    </row>
    <row r="182" spans="1:29" ht="17.2" customHeight="1" x14ac:dyDescent="0.4">
      <c r="Q182" s="409"/>
    </row>
    <row r="183" spans="1:29" s="375" customFormat="1" ht="25.45" customHeight="1" x14ac:dyDescent="0.4">
      <c r="A183" s="419" t="s">
        <v>1912</v>
      </c>
      <c r="B183" s="420">
        <v>0</v>
      </c>
      <c r="C183" s="420">
        <v>0</v>
      </c>
      <c r="D183" s="420">
        <v>225007103.74194935</v>
      </c>
      <c r="E183" s="420">
        <v>1514525269.2995491</v>
      </c>
      <c r="F183" s="420">
        <v>1487594999.9357777</v>
      </c>
      <c r="G183" s="420">
        <v>1460674572.4583609</v>
      </c>
      <c r="H183" s="420">
        <v>1433754144.9809439</v>
      </c>
      <c r="I183" s="420">
        <v>1400659155.030581</v>
      </c>
      <c r="J183" s="420">
        <v>1317727329.3088412</v>
      </c>
      <c r="K183" s="420">
        <v>1272129131.9456899</v>
      </c>
      <c r="L183" s="420">
        <v>1226530934.5825384</v>
      </c>
      <c r="M183" s="433"/>
      <c r="N183" s="433"/>
      <c r="O183" s="433"/>
      <c r="P183" s="409"/>
      <c r="Q183" s="414"/>
      <c r="R183" s="415"/>
      <c r="S183" s="416"/>
      <c r="T183" s="414"/>
      <c r="U183" s="414"/>
      <c r="V183" s="414"/>
      <c r="W183" s="366"/>
      <c r="X183" s="366"/>
      <c r="Y183" s="366"/>
      <c r="Z183" s="366"/>
      <c r="AA183" s="366"/>
      <c r="AB183" s="366"/>
      <c r="AC183" s="366"/>
    </row>
    <row r="184" spans="1:29" s="368" customFormat="1" ht="15" x14ac:dyDescent="0.4">
      <c r="A184" s="421" t="s">
        <v>1913</v>
      </c>
      <c r="B184" s="422">
        <v>0</v>
      </c>
      <c r="C184" s="422">
        <v>0</v>
      </c>
      <c r="D184" s="434">
        <v>12085650.25</v>
      </c>
      <c r="E184" s="434">
        <v>84599551.75</v>
      </c>
      <c r="F184" s="434">
        <v>84599551.75</v>
      </c>
      <c r="G184" s="434">
        <v>84599551.75</v>
      </c>
      <c r="H184" s="434">
        <v>84599551.75</v>
      </c>
      <c r="I184" s="434">
        <v>84599551.75</v>
      </c>
      <c r="J184" s="422">
        <v>0</v>
      </c>
      <c r="K184" s="422">
        <v>0</v>
      </c>
      <c r="L184" s="422">
        <v>0</v>
      </c>
      <c r="M184" s="374"/>
      <c r="N184" s="374"/>
      <c r="O184" s="374"/>
      <c r="P184" s="374"/>
      <c r="Q184" s="374"/>
      <c r="R184" s="378"/>
      <c r="S184" s="365"/>
      <c r="V184" s="367"/>
    </row>
    <row r="185" spans="1:29" s="368" customFormat="1" ht="15" x14ac:dyDescent="0.4">
      <c r="A185" s="421" t="s">
        <v>1914</v>
      </c>
      <c r="B185" s="422">
        <v>0</v>
      </c>
      <c r="C185" s="422">
        <v>0</v>
      </c>
      <c r="D185" s="422">
        <v>1403461.6424862007</v>
      </c>
      <c r="E185" s="422">
        <v>8452106.5034153182</v>
      </c>
      <c r="F185" s="422">
        <v>8452106.5034153182</v>
      </c>
      <c r="G185" s="422">
        <v>8452106.5034153182</v>
      </c>
      <c r="H185" s="422">
        <v>8452106.5034153182</v>
      </c>
      <c r="I185" s="422">
        <v>2277544.0304689403</v>
      </c>
      <c r="J185" s="422">
        <v>0</v>
      </c>
      <c r="K185" s="422">
        <v>0</v>
      </c>
      <c r="L185" s="422">
        <v>0</v>
      </c>
      <c r="M185" s="374"/>
      <c r="N185" s="374"/>
      <c r="O185" s="374"/>
      <c r="P185" s="374"/>
      <c r="Q185" s="374"/>
      <c r="R185" s="378"/>
      <c r="S185" s="365"/>
      <c r="V185" s="367"/>
    </row>
    <row r="186" spans="1:29" s="376" customFormat="1" ht="15" x14ac:dyDescent="0.4">
      <c r="A186" s="421" t="s">
        <v>1970</v>
      </c>
      <c r="B186" s="422">
        <v>0</v>
      </c>
      <c r="C186" s="422">
        <v>0</v>
      </c>
      <c r="D186" s="422">
        <v>0</v>
      </c>
      <c r="E186" s="422">
        <v>0</v>
      </c>
      <c r="F186" s="422">
        <v>0</v>
      </c>
      <c r="G186" s="422">
        <v>0</v>
      </c>
      <c r="H186" s="422">
        <v>0</v>
      </c>
      <c r="I186" s="422">
        <v>0</v>
      </c>
      <c r="J186" s="422">
        <v>0</v>
      </c>
      <c r="K186" s="422">
        <v>0</v>
      </c>
      <c r="L186" s="422">
        <v>0</v>
      </c>
      <c r="M186" s="374"/>
      <c r="N186" s="374"/>
      <c r="O186" s="374"/>
      <c r="P186" s="374"/>
      <c r="Q186" s="374"/>
      <c r="R186" s="378"/>
      <c r="S186" s="365"/>
      <c r="U186" s="368"/>
      <c r="V186" s="30"/>
    </row>
    <row r="187" spans="1:29" s="368" customFormat="1" ht="15" x14ac:dyDescent="0.4">
      <c r="A187" s="423" t="s">
        <v>1915</v>
      </c>
      <c r="B187" s="424">
        <v>0</v>
      </c>
      <c r="C187" s="424">
        <v>0</v>
      </c>
      <c r="D187" s="434">
        <v>64334855.555555552</v>
      </c>
      <c r="E187" s="434">
        <v>450343988.88888896</v>
      </c>
      <c r="F187" s="434">
        <v>450343988.88888896</v>
      </c>
      <c r="G187" s="434">
        <v>450343988.88888896</v>
      </c>
      <c r="H187" s="434">
        <v>450343988.88888896</v>
      </c>
      <c r="I187" s="434">
        <v>450343988.88888896</v>
      </c>
      <c r="J187" s="424">
        <v>0</v>
      </c>
      <c r="K187" s="424">
        <v>0</v>
      </c>
      <c r="L187" s="424">
        <v>0</v>
      </c>
      <c r="M187" s="374"/>
      <c r="N187" s="374"/>
      <c r="O187" s="374"/>
      <c r="P187" s="377"/>
      <c r="Q187" s="377"/>
      <c r="R187" s="377"/>
      <c r="S187" s="417"/>
      <c r="T187" s="417"/>
      <c r="U187" s="417"/>
      <c r="V187" s="418"/>
    </row>
    <row r="188" spans="1:29" s="368" customFormat="1" ht="15" x14ac:dyDescent="0.4">
      <c r="A188" s="423" t="s">
        <v>1916</v>
      </c>
      <c r="B188" s="424">
        <v>0</v>
      </c>
      <c r="C188" s="424">
        <v>0</v>
      </c>
      <c r="D188" s="424">
        <v>14190872.57526261</v>
      </c>
      <c r="E188" s="424">
        <v>93092233.549580067</v>
      </c>
      <c r="F188" s="424">
        <v>93092233.549580067</v>
      </c>
      <c r="G188" s="424">
        <v>93092233.549580067</v>
      </c>
      <c r="H188" s="424">
        <v>93092233.549580067</v>
      </c>
      <c r="I188" s="424">
        <v>93092233.549580067</v>
      </c>
      <c r="J188" s="424">
        <v>0</v>
      </c>
      <c r="K188" s="424">
        <v>0</v>
      </c>
      <c r="L188" s="424">
        <v>0</v>
      </c>
      <c r="M188" s="374"/>
      <c r="N188" s="374"/>
      <c r="O188" s="374"/>
      <c r="P188" s="374"/>
      <c r="Q188" s="374"/>
      <c r="R188" s="374"/>
    </row>
    <row r="189" spans="1:29" s="368" customFormat="1" ht="15" x14ac:dyDescent="0.4">
      <c r="A189" s="423" t="s">
        <v>1971</v>
      </c>
      <c r="B189" s="424">
        <v>0</v>
      </c>
      <c r="C189" s="424">
        <v>0</v>
      </c>
      <c r="D189" s="424">
        <v>0</v>
      </c>
      <c r="E189" s="424">
        <v>0</v>
      </c>
      <c r="F189" s="424">
        <v>0</v>
      </c>
      <c r="G189" s="424">
        <v>0</v>
      </c>
      <c r="H189" s="424">
        <v>0</v>
      </c>
      <c r="I189" s="424">
        <v>0</v>
      </c>
      <c r="J189" s="424">
        <v>0</v>
      </c>
      <c r="K189" s="424">
        <v>0</v>
      </c>
      <c r="L189" s="424">
        <v>0</v>
      </c>
      <c r="M189" s="374"/>
      <c r="N189" s="374"/>
      <c r="O189" s="374"/>
      <c r="P189" s="377"/>
      <c r="Q189" s="377"/>
      <c r="R189" s="377"/>
      <c r="S189" s="376"/>
    </row>
    <row r="190" spans="1:29" s="368" customFormat="1" ht="15" x14ac:dyDescent="0.4">
      <c r="A190" s="425" t="s">
        <v>1917</v>
      </c>
      <c r="B190" s="426">
        <v>0</v>
      </c>
      <c r="C190" s="426">
        <v>0</v>
      </c>
      <c r="D190" s="434">
        <v>9813.6388888888887</v>
      </c>
      <c r="E190" s="434">
        <v>68695.472222222219</v>
      </c>
      <c r="F190" s="434">
        <v>68695.472222222219</v>
      </c>
      <c r="G190" s="434">
        <v>68695.472222222219</v>
      </c>
      <c r="H190" s="434">
        <v>68695.472222222219</v>
      </c>
      <c r="I190" s="434">
        <v>68695.472222222219</v>
      </c>
      <c r="J190" s="426">
        <v>0</v>
      </c>
      <c r="K190" s="426">
        <v>0</v>
      </c>
      <c r="L190" s="426">
        <v>0</v>
      </c>
      <c r="M190" s="374"/>
      <c r="N190" s="374"/>
      <c r="O190" s="374"/>
      <c r="P190" s="374"/>
      <c r="Q190" s="374"/>
      <c r="R190" s="374"/>
    </row>
    <row r="191" spans="1:29" s="368" customFormat="1" ht="15" x14ac:dyDescent="0.4">
      <c r="A191" s="425" t="s">
        <v>1918</v>
      </c>
      <c r="B191" s="426">
        <v>0</v>
      </c>
      <c r="C191" s="426">
        <v>0</v>
      </c>
      <c r="D191" s="426">
        <v>1640.3143923953887</v>
      </c>
      <c r="E191" s="426">
        <v>9841.8863543723346</v>
      </c>
      <c r="F191" s="426">
        <v>0</v>
      </c>
      <c r="G191" s="426">
        <v>0</v>
      </c>
      <c r="H191" s="426">
        <v>0</v>
      </c>
      <c r="I191" s="426">
        <v>0</v>
      </c>
      <c r="J191" s="426">
        <v>0</v>
      </c>
      <c r="K191" s="426">
        <v>0</v>
      </c>
      <c r="L191" s="426">
        <v>0</v>
      </c>
      <c r="M191" s="374"/>
      <c r="N191" s="374"/>
      <c r="O191" s="374"/>
      <c r="P191" s="374"/>
      <c r="Q191" s="374"/>
      <c r="R191" s="374"/>
    </row>
    <row r="192" spans="1:29" s="368" customFormat="1" ht="15" x14ac:dyDescent="0.4">
      <c r="A192" s="425" t="s">
        <v>1972</v>
      </c>
      <c r="B192" s="426">
        <v>0</v>
      </c>
      <c r="C192" s="426">
        <v>0</v>
      </c>
      <c r="D192" s="426">
        <v>0</v>
      </c>
      <c r="E192" s="426">
        <v>0</v>
      </c>
      <c r="F192" s="426">
        <v>0</v>
      </c>
      <c r="G192" s="426">
        <v>0</v>
      </c>
      <c r="H192" s="426">
        <v>0</v>
      </c>
      <c r="I192" s="426">
        <v>0</v>
      </c>
      <c r="J192" s="426">
        <v>0</v>
      </c>
      <c r="K192" s="426">
        <v>0</v>
      </c>
      <c r="L192" s="426">
        <v>0</v>
      </c>
      <c r="M192" s="374"/>
      <c r="N192" s="374"/>
      <c r="O192" s="374"/>
      <c r="P192" s="374"/>
      <c r="Q192" s="374"/>
      <c r="R192" s="374"/>
    </row>
    <row r="193" spans="1:83" s="368" customFormat="1" ht="15" x14ac:dyDescent="0.4">
      <c r="A193" s="427" t="s">
        <v>1919</v>
      </c>
      <c r="B193" s="428">
        <v>0</v>
      </c>
      <c r="C193" s="428">
        <v>0</v>
      </c>
      <c r="D193" s="434">
        <v>17805998.277777776</v>
      </c>
      <c r="E193" s="434">
        <v>124641987.94444443</v>
      </c>
      <c r="F193" s="434">
        <v>124641987.94444443</v>
      </c>
      <c r="G193" s="434">
        <v>124641987.94444443</v>
      </c>
      <c r="H193" s="434">
        <v>124641987.94444443</v>
      </c>
      <c r="I193" s="434">
        <v>124641987.94444443</v>
      </c>
      <c r="J193" s="428">
        <v>0</v>
      </c>
      <c r="K193" s="428">
        <v>0</v>
      </c>
      <c r="L193" s="428">
        <v>0</v>
      </c>
      <c r="M193" s="374"/>
      <c r="N193" s="374"/>
      <c r="O193" s="374"/>
      <c r="P193" s="374"/>
      <c r="Q193" s="374"/>
      <c r="R193" s="374"/>
    </row>
    <row r="194" spans="1:83" s="368" customFormat="1" ht="15" x14ac:dyDescent="0.4">
      <c r="A194" s="427" t="s">
        <v>1920</v>
      </c>
      <c r="B194" s="428">
        <v>0</v>
      </c>
      <c r="C194" s="428">
        <v>0</v>
      </c>
      <c r="D194" s="428">
        <v>2106617.4253041702</v>
      </c>
      <c r="E194" s="428">
        <v>13018200.926282767</v>
      </c>
      <c r="F194" s="428">
        <v>13018200.926282767</v>
      </c>
      <c r="G194" s="428">
        <v>13018200.926282767</v>
      </c>
      <c r="H194" s="428">
        <v>13018200.926282767</v>
      </c>
      <c r="I194" s="428">
        <v>13018200.926282767</v>
      </c>
      <c r="J194" s="428">
        <v>0</v>
      </c>
      <c r="K194" s="428">
        <v>0</v>
      </c>
      <c r="L194" s="428">
        <v>0</v>
      </c>
      <c r="M194" s="374"/>
      <c r="N194" s="374"/>
      <c r="O194" s="374"/>
      <c r="P194" s="374"/>
      <c r="Q194" s="374"/>
      <c r="R194" s="374"/>
    </row>
    <row r="195" spans="1:83" s="368" customFormat="1" ht="15" x14ac:dyDescent="0.4">
      <c r="A195" s="427" t="s">
        <v>1973</v>
      </c>
      <c r="B195" s="428">
        <v>0</v>
      </c>
      <c r="C195" s="428">
        <v>0</v>
      </c>
      <c r="D195" s="428">
        <v>0</v>
      </c>
      <c r="E195" s="428">
        <v>0</v>
      </c>
      <c r="F195" s="428">
        <v>0</v>
      </c>
      <c r="G195" s="428">
        <v>0</v>
      </c>
      <c r="H195" s="428">
        <v>0</v>
      </c>
      <c r="I195" s="428">
        <v>0</v>
      </c>
      <c r="J195" s="428">
        <v>0</v>
      </c>
      <c r="K195" s="428">
        <v>0</v>
      </c>
      <c r="L195" s="428">
        <v>0</v>
      </c>
      <c r="M195" s="374"/>
      <c r="N195" s="374"/>
      <c r="O195" s="374"/>
      <c r="P195" s="374"/>
      <c r="Q195" s="374"/>
      <c r="R195" s="374"/>
    </row>
    <row r="196" spans="1:83" s="368" customFormat="1" ht="15" x14ac:dyDescent="0.4">
      <c r="A196" s="429" t="s">
        <v>1921</v>
      </c>
      <c r="B196" s="430">
        <v>0</v>
      </c>
      <c r="C196" s="430">
        <v>0</v>
      </c>
      <c r="D196" s="434">
        <v>75703732.704166651</v>
      </c>
      <c r="E196" s="434">
        <v>529926128.92916656</v>
      </c>
      <c r="F196" s="434">
        <v>529926128.92916656</v>
      </c>
      <c r="G196" s="434">
        <v>529926128.92916656</v>
      </c>
      <c r="H196" s="434">
        <v>529926128.92916656</v>
      </c>
      <c r="I196" s="434">
        <v>529926128.92916656</v>
      </c>
      <c r="J196" s="430">
        <v>0</v>
      </c>
      <c r="K196" s="430">
        <v>0</v>
      </c>
      <c r="L196" s="430">
        <v>0</v>
      </c>
      <c r="M196" s="374"/>
      <c r="N196" s="374"/>
      <c r="O196" s="374"/>
      <c r="P196" s="374"/>
      <c r="Q196" s="374"/>
      <c r="R196" s="374"/>
    </row>
    <row r="197" spans="1:83" s="368" customFormat="1" ht="15" x14ac:dyDescent="0.4">
      <c r="A197" s="429" t="s">
        <v>1922</v>
      </c>
      <c r="B197" s="430">
        <v>0</v>
      </c>
      <c r="C197" s="430">
        <v>0</v>
      </c>
      <c r="D197" s="430">
        <v>7634196.8361702263</v>
      </c>
      <c r="E197" s="430">
        <v>46092122.615219668</v>
      </c>
      <c r="F197" s="430">
        <v>46092122.615219668</v>
      </c>
      <c r="G197" s="430">
        <v>46092122.615219668</v>
      </c>
      <c r="H197" s="430">
        <v>46092122.615219668</v>
      </c>
      <c r="I197" s="430">
        <v>46092122.615219668</v>
      </c>
      <c r="J197" s="430">
        <v>0</v>
      </c>
      <c r="K197" s="430">
        <v>0</v>
      </c>
      <c r="L197" s="430">
        <v>0</v>
      </c>
      <c r="M197" s="374"/>
      <c r="N197" s="374"/>
      <c r="O197" s="374"/>
      <c r="P197" s="374"/>
      <c r="Q197" s="374"/>
      <c r="R197" s="374"/>
    </row>
    <row r="198" spans="1:83" s="368" customFormat="1" ht="15" x14ac:dyDescent="0.4">
      <c r="A198" s="429" t="s">
        <v>1923</v>
      </c>
      <c r="B198" s="430">
        <v>0</v>
      </c>
      <c r="C198" s="430">
        <v>0</v>
      </c>
      <c r="D198" s="430">
        <v>22754170.844007138</v>
      </c>
      <c r="E198" s="430">
        <v>164280410.83397484</v>
      </c>
      <c r="F198" s="430">
        <v>137359983.35655797</v>
      </c>
      <c r="G198" s="430">
        <v>110439555.87914108</v>
      </c>
      <c r="H198" s="430">
        <v>83519128.40172419</v>
      </c>
      <c r="I198" s="430">
        <v>56598700.924307287</v>
      </c>
      <c r="J198" s="430">
        <v>8.4782214016497747E-8</v>
      </c>
      <c r="K198" s="430">
        <v>8.4782214016497747E-8</v>
      </c>
      <c r="L198" s="430">
        <v>8.4782214016497747E-8</v>
      </c>
      <c r="M198" s="374"/>
      <c r="N198" s="374"/>
      <c r="O198" s="374"/>
      <c r="P198" s="374"/>
      <c r="Q198" s="374"/>
      <c r="R198" s="374"/>
    </row>
    <row r="199" spans="1:83" s="368" customFormat="1" ht="15" x14ac:dyDescent="0.4">
      <c r="A199" s="429" t="s">
        <v>1974</v>
      </c>
      <c r="B199" s="429">
        <v>0</v>
      </c>
      <c r="C199" s="429">
        <v>0</v>
      </c>
      <c r="D199" s="430">
        <v>6976093.6779377535</v>
      </c>
      <c r="E199" s="430">
        <v>0</v>
      </c>
      <c r="F199" s="430">
        <v>0</v>
      </c>
      <c r="G199" s="430">
        <v>0</v>
      </c>
      <c r="H199" s="430">
        <v>0</v>
      </c>
      <c r="I199" s="430">
        <v>0</v>
      </c>
      <c r="J199" s="429">
        <v>0</v>
      </c>
      <c r="K199" s="429">
        <v>0</v>
      </c>
      <c r="L199" s="429">
        <v>0</v>
      </c>
      <c r="M199" s="374"/>
      <c r="N199" s="374"/>
      <c r="O199" s="374"/>
      <c r="P199" s="374"/>
      <c r="Q199" s="374"/>
      <c r="R199" s="374"/>
    </row>
    <row r="200" spans="1:83" s="368" customFormat="1" ht="15" x14ac:dyDescent="0.4">
      <c r="A200" s="443" t="s">
        <v>1975</v>
      </c>
      <c r="B200" s="445"/>
      <c r="C200" s="445"/>
      <c r="D200" s="446"/>
      <c r="E200" s="446"/>
      <c r="F200" s="446"/>
      <c r="G200" s="446"/>
      <c r="H200" s="446">
        <v>0</v>
      </c>
      <c r="I200" s="446">
        <v>0</v>
      </c>
      <c r="J200" s="434">
        <v>290222457.33333331</v>
      </c>
      <c r="K200" s="434">
        <v>290222457.33333331</v>
      </c>
      <c r="L200" s="434">
        <v>290222457.33333331</v>
      </c>
      <c r="M200" s="374"/>
      <c r="N200" s="374"/>
      <c r="O200" s="374"/>
      <c r="P200" s="374"/>
      <c r="Q200" s="374"/>
      <c r="R200" s="374"/>
    </row>
    <row r="201" spans="1:83" s="368" customFormat="1" ht="15" x14ac:dyDescent="0.4">
      <c r="A201" s="443" t="s">
        <v>1976</v>
      </c>
      <c r="B201" s="445"/>
      <c r="C201" s="445"/>
      <c r="D201" s="446"/>
      <c r="E201" s="446"/>
      <c r="F201" s="446"/>
      <c r="G201" s="446"/>
      <c r="H201" s="446">
        <v>0</v>
      </c>
      <c r="I201" s="446">
        <v>0</v>
      </c>
      <c r="J201" s="444">
        <v>49227003.25400503</v>
      </c>
      <c r="K201" s="444">
        <v>49227003.25400503</v>
      </c>
      <c r="L201" s="444">
        <v>49227003.25400503</v>
      </c>
      <c r="M201" s="374"/>
      <c r="N201" s="374"/>
      <c r="O201" s="374"/>
      <c r="P201" s="374"/>
      <c r="Q201" s="374"/>
      <c r="R201" s="374"/>
    </row>
    <row r="202" spans="1:83" s="368" customFormat="1" ht="15" x14ac:dyDescent="0.4">
      <c r="A202" s="443" t="s">
        <v>1977</v>
      </c>
      <c r="B202" s="445"/>
      <c r="C202" s="445"/>
      <c r="D202" s="446"/>
      <c r="E202" s="446"/>
      <c r="F202" s="446"/>
      <c r="G202" s="446"/>
      <c r="H202" s="446">
        <v>0</v>
      </c>
      <c r="I202" s="446">
        <v>0</v>
      </c>
      <c r="J202" s="444">
        <v>37560565.347996004</v>
      </c>
      <c r="K202" s="444">
        <v>22817165.86560503</v>
      </c>
      <c r="L202" s="444">
        <v>8073766.3832140742</v>
      </c>
      <c r="M202" s="374"/>
      <c r="N202" s="374"/>
      <c r="O202" s="374"/>
      <c r="P202" s="374"/>
      <c r="Q202" s="374"/>
      <c r="R202" s="374"/>
    </row>
    <row r="203" spans="1:83" s="368" customFormat="1" ht="15" x14ac:dyDescent="0.4">
      <c r="A203" s="431" t="s">
        <v>1978</v>
      </c>
      <c r="B203" s="432">
        <v>0</v>
      </c>
      <c r="C203" s="432">
        <v>0</v>
      </c>
      <c r="D203" s="432">
        <v>0</v>
      </c>
      <c r="E203" s="432">
        <v>0</v>
      </c>
      <c r="F203" s="432">
        <v>0</v>
      </c>
      <c r="G203" s="432">
        <v>0</v>
      </c>
      <c r="H203" s="432">
        <v>0</v>
      </c>
      <c r="I203" s="432">
        <v>0</v>
      </c>
      <c r="J203" s="434">
        <v>607373847.00000012</v>
      </c>
      <c r="K203" s="434">
        <v>607373847.00000012</v>
      </c>
      <c r="L203" s="434">
        <v>607373847.00000012</v>
      </c>
      <c r="M203" s="374"/>
      <c r="N203" s="374"/>
      <c r="O203" s="374"/>
      <c r="P203" s="374"/>
      <c r="Q203" s="374"/>
      <c r="R203" s="374"/>
    </row>
    <row r="204" spans="1:83" s="368" customFormat="1" ht="15" x14ac:dyDescent="0.4">
      <c r="A204" s="431" t="s">
        <v>1979</v>
      </c>
      <c r="B204" s="432">
        <v>0</v>
      </c>
      <c r="C204" s="432">
        <v>0</v>
      </c>
      <c r="D204" s="432">
        <v>0</v>
      </c>
      <c r="E204" s="432">
        <v>0</v>
      </c>
      <c r="F204" s="432">
        <v>0</v>
      </c>
      <c r="G204" s="432">
        <v>0</v>
      </c>
      <c r="H204" s="432">
        <v>0</v>
      </c>
      <c r="I204" s="432">
        <v>0</v>
      </c>
      <c r="J204" s="432">
        <v>254737185.58204567</v>
      </c>
      <c r="K204" s="432">
        <v>254737185.58204567</v>
      </c>
      <c r="L204" s="432">
        <v>254737185.58204567</v>
      </c>
      <c r="M204" s="374"/>
      <c r="N204" s="374"/>
      <c r="O204" s="378"/>
      <c r="P204" s="374"/>
      <c r="Q204" s="374"/>
      <c r="R204" s="374"/>
    </row>
    <row r="205" spans="1:83" s="368" customFormat="1" ht="15" x14ac:dyDescent="0.4">
      <c r="A205" s="431" t="s">
        <v>1980</v>
      </c>
      <c r="B205" s="432">
        <v>0</v>
      </c>
      <c r="C205" s="432">
        <v>0</v>
      </c>
      <c r="D205" s="432">
        <v>0</v>
      </c>
      <c r="E205" s="432">
        <v>0</v>
      </c>
      <c r="F205" s="432">
        <v>0</v>
      </c>
      <c r="G205" s="432">
        <v>0</v>
      </c>
      <c r="H205" s="432">
        <v>0</v>
      </c>
      <c r="I205" s="432">
        <v>0</v>
      </c>
      <c r="J205" s="432">
        <v>78606270.791460991</v>
      </c>
      <c r="K205" s="432">
        <v>47751472.910700597</v>
      </c>
      <c r="L205" s="432">
        <v>16896675.029940184</v>
      </c>
      <c r="M205" s="374"/>
      <c r="N205" s="374"/>
      <c r="O205" s="378"/>
      <c r="P205" s="374"/>
      <c r="Q205" s="374"/>
      <c r="R205" s="374"/>
    </row>
    <row r="206" spans="1:83" s="383" customFormat="1" ht="15.75" x14ac:dyDescent="0.5">
      <c r="A206" s="380" t="s">
        <v>65</v>
      </c>
      <c r="B206" s="381">
        <v>150000000</v>
      </c>
      <c r="C206" s="381">
        <v>33423176.233541161</v>
      </c>
      <c r="D206" s="381">
        <v>150884410.25071034</v>
      </c>
      <c r="E206" s="381">
        <v>736433981.94596779</v>
      </c>
      <c r="F206" s="381">
        <v>437721434.73573267</v>
      </c>
      <c r="G206" s="381">
        <v>608962665.2996484</v>
      </c>
      <c r="H206" s="381">
        <v>852250506.2605015</v>
      </c>
      <c r="I206" s="381">
        <v>1124543424.5374923</v>
      </c>
      <c r="J206" s="381">
        <v>1254811002.8661397</v>
      </c>
      <c r="K206" s="381">
        <v>1225887339.0080197</v>
      </c>
      <c r="L206" s="410">
        <v>958633762.07998514</v>
      </c>
      <c r="M206" s="412"/>
      <c r="N206" s="412"/>
      <c r="O206" s="412"/>
      <c r="P206" s="412"/>
      <c r="Q206" s="412"/>
      <c r="R206" s="412"/>
      <c r="S206" s="412"/>
      <c r="T206" s="412"/>
      <c r="U206" s="412"/>
      <c r="V206" s="412"/>
      <c r="W206" s="412"/>
      <c r="X206" s="412"/>
      <c r="Y206" s="412"/>
      <c r="Z206" s="412"/>
      <c r="AA206" s="412"/>
      <c r="AB206" s="412"/>
      <c r="AC206" s="412"/>
      <c r="AD206" s="412"/>
      <c r="AE206" s="412"/>
      <c r="AF206" s="412"/>
      <c r="AG206" s="412"/>
      <c r="AH206" s="412"/>
      <c r="AI206" s="412"/>
      <c r="AJ206" s="412"/>
      <c r="AK206" s="412"/>
      <c r="AL206" s="412"/>
      <c r="AM206" s="412"/>
      <c r="AN206" s="412"/>
      <c r="AO206" s="412"/>
      <c r="AP206" s="412"/>
      <c r="AQ206" s="412"/>
      <c r="AR206" s="412"/>
      <c r="AS206" s="412"/>
      <c r="AT206" s="412"/>
      <c r="AU206" s="412"/>
      <c r="AV206" s="412"/>
      <c r="AW206" s="412"/>
      <c r="AX206" s="412"/>
      <c r="AY206" s="412"/>
      <c r="AZ206" s="412"/>
      <c r="BA206" s="412"/>
      <c r="BB206" s="412"/>
      <c r="BC206" s="412"/>
      <c r="BD206" s="412"/>
      <c r="BE206" s="412"/>
      <c r="BF206" s="412"/>
      <c r="BG206" s="412"/>
      <c r="BH206" s="412"/>
      <c r="BI206" s="412"/>
      <c r="BJ206" s="412"/>
      <c r="BK206" s="412"/>
      <c r="BL206" s="412"/>
      <c r="BM206" s="412"/>
      <c r="BN206" s="412"/>
      <c r="BO206" s="412"/>
      <c r="BP206" s="412"/>
      <c r="BQ206" s="412"/>
      <c r="BR206" s="412"/>
      <c r="BS206" s="412"/>
      <c r="BT206" s="412"/>
      <c r="BU206" s="412"/>
      <c r="BV206" s="412"/>
      <c r="BW206" s="412"/>
      <c r="BX206" s="412"/>
      <c r="BY206" s="412"/>
      <c r="BZ206" s="382"/>
      <c r="CA206" s="382"/>
      <c r="CB206" s="379"/>
      <c r="CC206" s="382"/>
      <c r="CD206" s="365"/>
      <c r="CE206" s="365"/>
    </row>
    <row r="207" spans="1:83" s="442" customFormat="1" ht="15.75" x14ac:dyDescent="0.5">
      <c r="A207" s="436" t="s">
        <v>1924</v>
      </c>
      <c r="B207" s="437">
        <v>-116576823.76645884</v>
      </c>
      <c r="C207" s="437">
        <v>117461234.01716918</v>
      </c>
      <c r="D207" s="437">
        <v>585549571.69525743</v>
      </c>
      <c r="E207" s="437">
        <v>-298712547.21023512</v>
      </c>
      <c r="F207" s="437">
        <v>171251072.45027018</v>
      </c>
      <c r="G207" s="437">
        <v>243296042.53281498</v>
      </c>
      <c r="H207" s="437">
        <v>272292918.27699065</v>
      </c>
      <c r="I207" s="437">
        <v>130267578.32864714</v>
      </c>
      <c r="J207" s="437">
        <v>-28923663.858119965</v>
      </c>
      <c r="K207" s="437">
        <v>-267253576.92803478</v>
      </c>
      <c r="L207" s="438">
        <v>-553220388.12943172</v>
      </c>
      <c r="M207" s="439"/>
      <c r="N207" s="439"/>
      <c r="O207" s="439"/>
      <c r="P207" s="439"/>
      <c r="Q207" s="439"/>
      <c r="R207" s="439"/>
      <c r="S207" s="439"/>
      <c r="T207" s="439"/>
      <c r="U207" s="439"/>
      <c r="V207" s="439"/>
      <c r="W207" s="439"/>
      <c r="X207" s="439"/>
      <c r="Y207" s="439"/>
      <c r="Z207" s="439"/>
      <c r="AA207" s="439"/>
      <c r="AB207" s="439"/>
      <c r="AC207" s="439"/>
      <c r="AD207" s="439"/>
      <c r="AE207" s="439"/>
      <c r="AF207" s="439"/>
      <c r="AG207" s="439"/>
      <c r="AH207" s="439"/>
      <c r="AI207" s="439"/>
      <c r="AJ207" s="439"/>
      <c r="AK207" s="439"/>
      <c r="AL207" s="439"/>
      <c r="AM207" s="439"/>
      <c r="AN207" s="439"/>
      <c r="AO207" s="439"/>
      <c r="AP207" s="439"/>
      <c r="AQ207" s="439"/>
      <c r="AR207" s="439"/>
      <c r="AS207" s="439"/>
      <c r="AT207" s="439"/>
      <c r="AU207" s="439"/>
      <c r="AV207" s="439"/>
      <c r="AW207" s="439"/>
      <c r="AX207" s="439"/>
      <c r="AY207" s="439"/>
      <c r="AZ207" s="439"/>
      <c r="BA207" s="439"/>
      <c r="BB207" s="439"/>
      <c r="BC207" s="439"/>
      <c r="BD207" s="439"/>
      <c r="BE207" s="439"/>
      <c r="BF207" s="439"/>
      <c r="BG207" s="439"/>
      <c r="BH207" s="439"/>
      <c r="BI207" s="439"/>
      <c r="BJ207" s="439"/>
      <c r="BK207" s="439"/>
      <c r="BL207" s="439"/>
      <c r="BM207" s="439"/>
      <c r="BN207" s="439"/>
      <c r="BO207" s="439"/>
      <c r="BP207" s="439"/>
      <c r="BQ207" s="439"/>
      <c r="BR207" s="439"/>
      <c r="BS207" s="439"/>
      <c r="BT207" s="439"/>
      <c r="BU207" s="439"/>
      <c r="BV207" s="439"/>
      <c r="BW207" s="439"/>
      <c r="BX207" s="439"/>
      <c r="BY207" s="439"/>
      <c r="BZ207" s="440"/>
      <c r="CA207" s="440"/>
      <c r="CB207" s="441"/>
      <c r="CC207" s="440"/>
      <c r="CD207" s="441"/>
      <c r="CE207" s="441"/>
    </row>
    <row r="208" spans="1:83" s="386" customFormat="1" ht="15.75" x14ac:dyDescent="0.5">
      <c r="A208" s="380" t="s">
        <v>1925</v>
      </c>
      <c r="B208" s="384">
        <v>33423176.233541161</v>
      </c>
      <c r="C208" s="384">
        <v>150884410.25071034</v>
      </c>
      <c r="D208" s="384">
        <v>736433981.94596779</v>
      </c>
      <c r="E208" s="384">
        <v>437721434.73573267</v>
      </c>
      <c r="F208" s="384">
        <v>608972507.18600285</v>
      </c>
      <c r="G208" s="384">
        <v>852258707.83246338</v>
      </c>
      <c r="H208" s="384">
        <v>1124543424.5374923</v>
      </c>
      <c r="I208" s="384">
        <v>1254811002.8661394</v>
      </c>
      <c r="J208" s="384">
        <v>1225887339.0080197</v>
      </c>
      <c r="K208" s="384">
        <v>958633762.0799849</v>
      </c>
      <c r="L208" s="411">
        <v>405413373.95055342</v>
      </c>
      <c r="M208" s="413"/>
      <c r="N208" s="413"/>
      <c r="O208" s="413"/>
      <c r="P208" s="413"/>
      <c r="Q208" s="413"/>
      <c r="R208" s="413"/>
      <c r="S208" s="413"/>
      <c r="T208" s="413"/>
      <c r="U208" s="413"/>
      <c r="V208" s="413"/>
      <c r="W208" s="413"/>
      <c r="X208" s="413"/>
      <c r="Y208" s="413"/>
      <c r="Z208" s="413"/>
      <c r="AA208" s="413"/>
      <c r="AB208" s="413"/>
      <c r="AC208" s="413"/>
      <c r="AD208" s="413"/>
      <c r="AE208" s="413"/>
      <c r="AF208" s="413"/>
      <c r="AG208" s="413"/>
      <c r="AH208" s="413"/>
      <c r="AI208" s="413"/>
      <c r="AJ208" s="413"/>
      <c r="AK208" s="413"/>
      <c r="AL208" s="413"/>
      <c r="AM208" s="413"/>
      <c r="AN208" s="413"/>
      <c r="AO208" s="413"/>
      <c r="AP208" s="413"/>
      <c r="AQ208" s="413"/>
      <c r="AR208" s="413"/>
      <c r="AS208" s="413"/>
      <c r="AT208" s="413"/>
      <c r="AU208" s="413"/>
      <c r="AV208" s="413"/>
      <c r="AW208" s="413"/>
      <c r="AX208" s="413"/>
      <c r="AY208" s="413"/>
      <c r="AZ208" s="413"/>
      <c r="BA208" s="413"/>
      <c r="BB208" s="413"/>
      <c r="BC208" s="413"/>
      <c r="BD208" s="413"/>
      <c r="BE208" s="413"/>
      <c r="BF208" s="413"/>
      <c r="BG208" s="413"/>
      <c r="BH208" s="413"/>
      <c r="BI208" s="413"/>
      <c r="BJ208" s="413"/>
      <c r="BK208" s="413"/>
      <c r="BL208" s="413"/>
      <c r="BM208" s="413"/>
      <c r="BN208" s="413"/>
      <c r="BO208" s="413"/>
      <c r="BP208" s="413"/>
      <c r="BQ208" s="413"/>
      <c r="BR208" s="413"/>
      <c r="BS208" s="413"/>
      <c r="BT208" s="413"/>
      <c r="BU208" s="413"/>
      <c r="BV208" s="413"/>
      <c r="BW208" s="413"/>
      <c r="BX208" s="413"/>
      <c r="BY208" s="413"/>
      <c r="BZ208" s="385"/>
      <c r="CA208" s="385"/>
      <c r="CB208" s="370"/>
      <c r="CC208" s="385"/>
      <c r="CD208" s="365"/>
      <c r="CE208" s="365"/>
    </row>
    <row r="209" spans="2:12" s="400" customFormat="1" x14ac:dyDescent="0.4">
      <c r="B209" s="400">
        <v>33423176.233541161</v>
      </c>
      <c r="C209" s="400">
        <v>150884410.25071034</v>
      </c>
      <c r="D209" s="400">
        <v>736433981.94596779</v>
      </c>
      <c r="E209" s="400">
        <v>437721434.73573267</v>
      </c>
      <c r="F209" s="400">
        <v>608962665.2996484</v>
      </c>
      <c r="G209" s="400">
        <v>852250506.2605015</v>
      </c>
      <c r="H209" s="400">
        <v>1124543424.5374923</v>
      </c>
      <c r="I209" s="400">
        <v>1254811002.8661397</v>
      </c>
      <c r="J209" s="400">
        <v>1225887339.0080197</v>
      </c>
      <c r="K209" s="400">
        <v>958633762.07998514</v>
      </c>
      <c r="L209" s="400">
        <v>405413373.95055342</v>
      </c>
    </row>
    <row r="210" spans="2:12" s="400" customFormat="1" x14ac:dyDescent="0.4">
      <c r="B210" s="435">
        <v>0</v>
      </c>
      <c r="C210" s="435">
        <v>0</v>
      </c>
      <c r="D210" s="435">
        <v>0</v>
      </c>
      <c r="E210" s="435">
        <v>0</v>
      </c>
      <c r="F210" s="435">
        <v>9841.8863544464111</v>
      </c>
      <c r="G210" s="435">
        <v>8201.5719618797302</v>
      </c>
      <c r="H210" s="435">
        <v>0</v>
      </c>
      <c r="I210" s="435">
        <v>0</v>
      </c>
      <c r="J210" s="435">
        <v>0</v>
      </c>
      <c r="K210" s="435">
        <v>0</v>
      </c>
      <c r="L210" s="435"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63A7-EF1C-415C-8867-619A0639CEE8}">
  <dimension ref="A1:N1015"/>
  <sheetViews>
    <sheetView topLeftCell="A200" workbookViewId="0">
      <selection activeCell="B427" sqref="B427"/>
    </sheetView>
  </sheetViews>
  <sheetFormatPr baseColWidth="10" defaultRowHeight="14.25" x14ac:dyDescent="0.45"/>
  <cols>
    <col min="3" max="3" width="14.73046875" style="81" bestFit="1" customWidth="1"/>
    <col min="4" max="5" width="15.19921875" style="81" bestFit="1" customWidth="1"/>
    <col min="6" max="6" width="14.73046875" style="81" bestFit="1" customWidth="1"/>
    <col min="7" max="7" width="13.73046875" style="81" bestFit="1" customWidth="1"/>
    <col min="8" max="8" width="11.46484375" style="81"/>
    <col min="10" max="10" width="34.73046875" bestFit="1" customWidth="1"/>
    <col min="11" max="11" width="14.73046875" bestFit="1" customWidth="1"/>
    <col min="12" max="12" width="13.19921875" bestFit="1" customWidth="1"/>
  </cols>
  <sheetData>
    <row r="1" spans="1:6" x14ac:dyDescent="0.45">
      <c r="A1" t="s">
        <v>85</v>
      </c>
    </row>
    <row r="2" spans="1:6" x14ac:dyDescent="0.45">
      <c r="A2" t="s">
        <v>86</v>
      </c>
    </row>
    <row r="3" spans="1:6" x14ac:dyDescent="0.45">
      <c r="A3" t="s">
        <v>902</v>
      </c>
    </row>
    <row r="4" spans="1:6" x14ac:dyDescent="0.45">
      <c r="A4" t="s">
        <v>87</v>
      </c>
    </row>
    <row r="5" spans="1:6" x14ac:dyDescent="0.45">
      <c r="A5" t="s">
        <v>88</v>
      </c>
    </row>
    <row r="7" spans="1:6" x14ac:dyDescent="0.45">
      <c r="A7" t="s">
        <v>89</v>
      </c>
      <c r="B7" t="s">
        <v>903</v>
      </c>
      <c r="C7" s="81" t="s">
        <v>69</v>
      </c>
      <c r="D7" s="81" t="s">
        <v>90</v>
      </c>
      <c r="E7" s="81" t="s">
        <v>91</v>
      </c>
      <c r="F7" s="81" t="s">
        <v>92</v>
      </c>
    </row>
    <row r="8" spans="1:6" x14ac:dyDescent="0.45">
      <c r="A8">
        <v>1</v>
      </c>
      <c r="B8" t="s">
        <v>427</v>
      </c>
      <c r="C8" s="81">
        <v>37456222934</v>
      </c>
      <c r="D8" s="81">
        <v>224340316299</v>
      </c>
      <c r="E8" s="81">
        <v>225281712467</v>
      </c>
      <c r="F8" s="81">
        <v>36514826766</v>
      </c>
    </row>
    <row r="9" spans="1:6" x14ac:dyDescent="0.45">
      <c r="A9">
        <v>11</v>
      </c>
      <c r="B9" t="s">
        <v>428</v>
      </c>
      <c r="C9" s="81">
        <v>544446010</v>
      </c>
      <c r="D9" s="81">
        <v>90857775936</v>
      </c>
      <c r="E9" s="81">
        <v>90809283520</v>
      </c>
      <c r="F9" s="81">
        <v>592938426</v>
      </c>
    </row>
    <row r="10" spans="1:6" x14ac:dyDescent="0.45">
      <c r="A10">
        <v>1105</v>
      </c>
      <c r="B10" t="s">
        <v>429</v>
      </c>
      <c r="C10" s="81">
        <v>155799468</v>
      </c>
      <c r="D10" s="81">
        <v>35878770815</v>
      </c>
      <c r="E10" s="81">
        <v>35713470738</v>
      </c>
      <c r="F10" s="81">
        <v>321099545</v>
      </c>
    </row>
    <row r="11" spans="1:6" x14ac:dyDescent="0.45">
      <c r="A11">
        <v>110505</v>
      </c>
      <c r="B11" t="s">
        <v>430</v>
      </c>
      <c r="C11" s="81">
        <v>91617266</v>
      </c>
      <c r="D11" s="81">
        <v>35866379118</v>
      </c>
      <c r="E11" s="81">
        <v>35673387596</v>
      </c>
      <c r="F11" s="81">
        <v>284608788</v>
      </c>
    </row>
    <row r="12" spans="1:6" x14ac:dyDescent="0.45">
      <c r="A12">
        <v>110505001</v>
      </c>
      <c r="B12" t="s">
        <v>431</v>
      </c>
      <c r="C12" s="81">
        <v>82230074</v>
      </c>
      <c r="D12" s="81">
        <v>31993859554</v>
      </c>
      <c r="E12" s="81">
        <v>31786610408</v>
      </c>
      <c r="F12" s="81">
        <v>289479220</v>
      </c>
    </row>
    <row r="13" spans="1:6" x14ac:dyDescent="0.45">
      <c r="A13">
        <v>110505002</v>
      </c>
      <c r="B13" t="s">
        <v>432</v>
      </c>
      <c r="C13" s="81">
        <v>9387192</v>
      </c>
      <c r="D13" s="81">
        <v>3865685625</v>
      </c>
      <c r="E13" s="81">
        <v>3879943249</v>
      </c>
      <c r="F13" s="81">
        <v>-4870432</v>
      </c>
    </row>
    <row r="14" spans="1:6" x14ac:dyDescent="0.45">
      <c r="A14">
        <v>110505003</v>
      </c>
      <c r="B14" t="s">
        <v>433</v>
      </c>
      <c r="C14" s="81">
        <v>0</v>
      </c>
      <c r="D14" s="81">
        <v>3037000</v>
      </c>
      <c r="E14" s="81">
        <v>3037000</v>
      </c>
      <c r="F14" s="81">
        <v>0</v>
      </c>
    </row>
    <row r="15" spans="1:6" x14ac:dyDescent="0.45">
      <c r="A15">
        <v>110505004</v>
      </c>
      <c r="B15" t="s">
        <v>434</v>
      </c>
      <c r="C15" s="81">
        <v>0</v>
      </c>
      <c r="D15" s="81">
        <v>3796939</v>
      </c>
      <c r="E15" s="81">
        <v>3796939</v>
      </c>
      <c r="F15" s="81">
        <v>0</v>
      </c>
    </row>
    <row r="16" spans="1:6" x14ac:dyDescent="0.45">
      <c r="A16">
        <v>110510</v>
      </c>
      <c r="B16" t="s">
        <v>435</v>
      </c>
      <c r="C16" s="81">
        <v>64182202</v>
      </c>
      <c r="D16" s="81">
        <v>12391697</v>
      </c>
      <c r="E16" s="81">
        <v>40083142</v>
      </c>
      <c r="F16" s="81">
        <v>36490757</v>
      </c>
    </row>
    <row r="17" spans="1:6" x14ac:dyDescent="0.45">
      <c r="A17">
        <v>11051001</v>
      </c>
      <c r="B17" t="s">
        <v>435</v>
      </c>
      <c r="C17" s="81">
        <v>16976902</v>
      </c>
      <c r="D17" s="81">
        <v>2700000</v>
      </c>
      <c r="E17" s="81">
        <v>2650000</v>
      </c>
      <c r="F17" s="81">
        <v>17026902</v>
      </c>
    </row>
    <row r="18" spans="1:6" x14ac:dyDescent="0.45">
      <c r="A18">
        <v>11051003</v>
      </c>
      <c r="B18" t="s">
        <v>436</v>
      </c>
      <c r="C18" s="81">
        <v>40705300</v>
      </c>
      <c r="D18" s="81">
        <v>7491697</v>
      </c>
      <c r="E18" s="81">
        <v>35683142</v>
      </c>
      <c r="F18" s="81">
        <v>12513855</v>
      </c>
    </row>
    <row r="19" spans="1:6" x14ac:dyDescent="0.45">
      <c r="A19">
        <v>11051004</v>
      </c>
      <c r="B19" t="s">
        <v>437</v>
      </c>
      <c r="C19" s="81">
        <v>6500000</v>
      </c>
      <c r="D19" s="81">
        <v>2200000</v>
      </c>
      <c r="E19" s="81">
        <v>1750000</v>
      </c>
      <c r="F19" s="81">
        <v>6950000</v>
      </c>
    </row>
    <row r="20" spans="1:6" x14ac:dyDescent="0.45">
      <c r="A20">
        <v>1110</v>
      </c>
      <c r="B20" t="s">
        <v>438</v>
      </c>
      <c r="C20" s="81">
        <v>279713132</v>
      </c>
      <c r="D20" s="81">
        <v>49839080303</v>
      </c>
      <c r="E20" s="81">
        <v>50080040168</v>
      </c>
      <c r="F20" s="81">
        <v>38753267</v>
      </c>
    </row>
    <row r="21" spans="1:6" x14ac:dyDescent="0.45">
      <c r="A21">
        <v>111005</v>
      </c>
      <c r="B21" t="s">
        <v>439</v>
      </c>
      <c r="C21" s="81">
        <v>279713132</v>
      </c>
      <c r="D21" s="81">
        <v>49839080303</v>
      </c>
      <c r="E21" s="81">
        <v>50080040168</v>
      </c>
      <c r="F21" s="81">
        <v>38753267</v>
      </c>
    </row>
    <row r="22" spans="1:6" x14ac:dyDescent="0.45">
      <c r="A22">
        <v>11100501</v>
      </c>
      <c r="B22" t="s">
        <v>440</v>
      </c>
      <c r="C22" s="81">
        <v>260202349</v>
      </c>
      <c r="D22" s="81">
        <v>11161361962</v>
      </c>
      <c r="E22" s="81">
        <v>11397879132</v>
      </c>
      <c r="F22" s="81">
        <v>23685179</v>
      </c>
    </row>
    <row r="23" spans="1:6" x14ac:dyDescent="0.45">
      <c r="A23">
        <v>1110050101</v>
      </c>
      <c r="B23" t="s">
        <v>441</v>
      </c>
      <c r="C23" s="81">
        <v>260202349</v>
      </c>
      <c r="D23" s="81">
        <v>9767609370</v>
      </c>
      <c r="E23" s="81">
        <v>10022289881</v>
      </c>
      <c r="F23" s="81">
        <v>5521838</v>
      </c>
    </row>
    <row r="24" spans="1:6" x14ac:dyDescent="0.45">
      <c r="A24">
        <v>1110050102</v>
      </c>
      <c r="B24" t="s">
        <v>442</v>
      </c>
      <c r="C24" s="81">
        <v>0</v>
      </c>
      <c r="D24" s="81">
        <v>1393752592</v>
      </c>
      <c r="E24" s="81">
        <v>1375589251</v>
      </c>
      <c r="F24" s="81">
        <v>18163341</v>
      </c>
    </row>
    <row r="25" spans="1:6" x14ac:dyDescent="0.45">
      <c r="A25">
        <v>11100502</v>
      </c>
      <c r="B25" t="s">
        <v>13</v>
      </c>
      <c r="C25" s="81">
        <v>4393201</v>
      </c>
      <c r="D25" s="81">
        <v>31445234903</v>
      </c>
      <c r="E25" s="81">
        <v>31449628046</v>
      </c>
      <c r="F25" s="81">
        <v>58</v>
      </c>
    </row>
    <row r="26" spans="1:6" x14ac:dyDescent="0.45">
      <c r="A26">
        <v>1110050205</v>
      </c>
      <c r="B26" t="s">
        <v>443</v>
      </c>
      <c r="C26" s="81">
        <v>0</v>
      </c>
      <c r="D26" s="81">
        <v>31372218802</v>
      </c>
      <c r="E26" s="81">
        <v>31372218802</v>
      </c>
      <c r="F26" s="81">
        <v>0</v>
      </c>
    </row>
    <row r="27" spans="1:6" x14ac:dyDescent="0.45">
      <c r="A27">
        <v>1110050206</v>
      </c>
      <c r="B27" t="s">
        <v>444</v>
      </c>
      <c r="C27" s="81">
        <v>193228</v>
      </c>
      <c r="D27" s="81">
        <v>0</v>
      </c>
      <c r="E27" s="81">
        <v>193228</v>
      </c>
      <c r="F27" s="81">
        <v>0</v>
      </c>
    </row>
    <row r="28" spans="1:6" x14ac:dyDescent="0.45">
      <c r="A28">
        <v>1110050208</v>
      </c>
      <c r="B28" t="s">
        <v>445</v>
      </c>
      <c r="C28" s="81">
        <v>4199973</v>
      </c>
      <c r="D28" s="81">
        <v>73016101</v>
      </c>
      <c r="E28" s="81">
        <v>77216016</v>
      </c>
      <c r="F28" s="81">
        <v>58</v>
      </c>
    </row>
    <row r="29" spans="1:6" x14ac:dyDescent="0.45">
      <c r="A29">
        <v>11100503</v>
      </c>
      <c r="B29" t="s">
        <v>15</v>
      </c>
      <c r="C29" s="81">
        <v>4637200</v>
      </c>
      <c r="D29" s="81">
        <v>1409644552</v>
      </c>
      <c r="E29" s="81">
        <v>1414168181</v>
      </c>
      <c r="F29" s="81">
        <v>113571</v>
      </c>
    </row>
    <row r="30" spans="1:6" x14ac:dyDescent="0.45">
      <c r="A30">
        <v>1110050301</v>
      </c>
      <c r="B30" t="s">
        <v>446</v>
      </c>
      <c r="C30" s="81">
        <v>4637200</v>
      </c>
      <c r="D30" s="81">
        <v>446568375</v>
      </c>
      <c r="E30" s="81">
        <v>451205575</v>
      </c>
      <c r="F30" s="81">
        <v>0</v>
      </c>
    </row>
    <row r="31" spans="1:6" x14ac:dyDescent="0.45">
      <c r="A31">
        <v>1110050312</v>
      </c>
      <c r="B31" t="s">
        <v>447</v>
      </c>
      <c r="C31" s="81">
        <v>0</v>
      </c>
      <c r="D31" s="81">
        <v>963076177</v>
      </c>
      <c r="E31" s="81">
        <v>962962606</v>
      </c>
      <c r="F31" s="81">
        <v>113571</v>
      </c>
    </row>
    <row r="32" spans="1:6" x14ac:dyDescent="0.45">
      <c r="A32">
        <v>11100505</v>
      </c>
      <c r="B32" t="s">
        <v>448</v>
      </c>
      <c r="C32" s="81">
        <v>7788</v>
      </c>
      <c r="D32" s="81">
        <v>659900</v>
      </c>
      <c r="E32" s="81">
        <v>667687</v>
      </c>
      <c r="F32" s="81">
        <v>1</v>
      </c>
    </row>
    <row r="33" spans="1:6" x14ac:dyDescent="0.45">
      <c r="A33">
        <v>1110050505</v>
      </c>
      <c r="B33" t="s">
        <v>449</v>
      </c>
      <c r="C33" s="81">
        <v>0</v>
      </c>
      <c r="D33" s="81">
        <v>659900</v>
      </c>
      <c r="E33" s="81">
        <v>659900</v>
      </c>
      <c r="F33" s="81">
        <v>0</v>
      </c>
    </row>
    <row r="34" spans="1:6" x14ac:dyDescent="0.45">
      <c r="A34">
        <v>1110050508</v>
      </c>
      <c r="B34" t="s">
        <v>450</v>
      </c>
      <c r="C34" s="81">
        <v>7787</v>
      </c>
      <c r="D34" s="81">
        <v>0</v>
      </c>
      <c r="E34" s="81">
        <v>7787</v>
      </c>
      <c r="F34" s="81">
        <v>0</v>
      </c>
    </row>
    <row r="35" spans="1:6" x14ac:dyDescent="0.45">
      <c r="A35">
        <v>11100506</v>
      </c>
      <c r="B35" t="s">
        <v>451</v>
      </c>
      <c r="C35" s="81">
        <v>1406235</v>
      </c>
      <c r="D35" s="81">
        <v>58117138</v>
      </c>
      <c r="E35" s="81">
        <v>59331203</v>
      </c>
      <c r="F35" s="81">
        <v>192170</v>
      </c>
    </row>
    <row r="36" spans="1:6" x14ac:dyDescent="0.45">
      <c r="A36">
        <v>1110050601</v>
      </c>
      <c r="B36" t="s">
        <v>452</v>
      </c>
      <c r="C36" s="81">
        <v>1406235</v>
      </c>
      <c r="D36" s="81">
        <v>58117138</v>
      </c>
      <c r="E36" s="81">
        <v>59331203</v>
      </c>
      <c r="F36" s="81">
        <v>192170</v>
      </c>
    </row>
    <row r="37" spans="1:6" x14ac:dyDescent="0.45">
      <c r="A37">
        <v>11100507</v>
      </c>
      <c r="B37" t="s">
        <v>453</v>
      </c>
      <c r="C37" s="81">
        <v>0</v>
      </c>
      <c r="D37" s="81">
        <v>2634050753</v>
      </c>
      <c r="E37" s="81">
        <v>2630249230</v>
      </c>
      <c r="F37" s="81">
        <v>3801523</v>
      </c>
    </row>
    <row r="38" spans="1:6" x14ac:dyDescent="0.45">
      <c r="A38">
        <v>1110050702</v>
      </c>
      <c r="B38" t="s">
        <v>454</v>
      </c>
      <c r="C38" s="81">
        <v>0</v>
      </c>
      <c r="D38" s="81">
        <v>2634050753</v>
      </c>
      <c r="E38" s="81">
        <v>2630249230</v>
      </c>
      <c r="F38" s="81">
        <v>3801523</v>
      </c>
    </row>
    <row r="39" spans="1:6" x14ac:dyDescent="0.45">
      <c r="A39">
        <v>11100509</v>
      </c>
      <c r="B39" t="s">
        <v>455</v>
      </c>
      <c r="C39" s="81">
        <v>7170853</v>
      </c>
      <c r="D39" s="81">
        <v>0</v>
      </c>
      <c r="E39" s="81">
        <v>7170853</v>
      </c>
      <c r="F39" s="81">
        <v>0</v>
      </c>
    </row>
    <row r="40" spans="1:6" x14ac:dyDescent="0.45">
      <c r="A40">
        <v>1110050901</v>
      </c>
      <c r="B40" t="s">
        <v>456</v>
      </c>
      <c r="C40" s="81">
        <v>7170853</v>
      </c>
      <c r="D40" s="81">
        <v>0</v>
      </c>
      <c r="E40" s="81">
        <v>7170853</v>
      </c>
      <c r="F40" s="81">
        <v>0</v>
      </c>
    </row>
    <row r="41" spans="1:6" x14ac:dyDescent="0.45">
      <c r="A41">
        <v>11100510</v>
      </c>
      <c r="B41" t="s">
        <v>14</v>
      </c>
      <c r="C41" s="81">
        <v>1895505</v>
      </c>
      <c r="D41" s="81">
        <v>3130011095</v>
      </c>
      <c r="E41" s="81">
        <v>3120945836</v>
      </c>
      <c r="F41" s="81">
        <v>10960764</v>
      </c>
    </row>
    <row r="42" spans="1:6" x14ac:dyDescent="0.45">
      <c r="A42">
        <v>1110051001</v>
      </c>
      <c r="B42" t="s">
        <v>457</v>
      </c>
      <c r="C42" s="81">
        <v>1895505</v>
      </c>
      <c r="D42" s="81">
        <v>3130011095</v>
      </c>
      <c r="E42" s="81">
        <v>3120945836</v>
      </c>
      <c r="F42" s="81">
        <v>10960764</v>
      </c>
    </row>
    <row r="43" spans="1:6" x14ac:dyDescent="0.45">
      <c r="A43">
        <v>1120</v>
      </c>
      <c r="B43" t="s">
        <v>458</v>
      </c>
      <c r="C43" s="81">
        <v>1038</v>
      </c>
      <c r="D43" s="81">
        <v>83182836</v>
      </c>
      <c r="E43" s="81">
        <v>83180038</v>
      </c>
      <c r="F43" s="81">
        <v>3836</v>
      </c>
    </row>
    <row r="44" spans="1:6" x14ac:dyDescent="0.45">
      <c r="A44">
        <v>112005</v>
      </c>
      <c r="B44" t="s">
        <v>459</v>
      </c>
      <c r="C44" s="81">
        <v>1038</v>
      </c>
      <c r="D44" s="81">
        <v>83182836</v>
      </c>
      <c r="E44" s="81">
        <v>83180038</v>
      </c>
      <c r="F44" s="81">
        <v>3836</v>
      </c>
    </row>
    <row r="45" spans="1:6" x14ac:dyDescent="0.45">
      <c r="A45">
        <v>11200502</v>
      </c>
      <c r="B45" t="s">
        <v>13</v>
      </c>
      <c r="C45" s="81">
        <v>1038</v>
      </c>
      <c r="D45" s="81">
        <v>0</v>
      </c>
      <c r="E45" s="81">
        <v>1038</v>
      </c>
      <c r="F45" s="81">
        <v>0</v>
      </c>
    </row>
    <row r="46" spans="1:6" x14ac:dyDescent="0.45">
      <c r="A46">
        <v>1120050202</v>
      </c>
      <c r="B46" t="s">
        <v>460</v>
      </c>
      <c r="C46" s="81">
        <v>1038</v>
      </c>
      <c r="D46" s="81">
        <v>0</v>
      </c>
      <c r="E46" s="81">
        <v>1038</v>
      </c>
      <c r="F46" s="81">
        <v>0</v>
      </c>
    </row>
    <row r="47" spans="1:6" x14ac:dyDescent="0.45">
      <c r="A47">
        <v>11200504</v>
      </c>
      <c r="B47" t="s">
        <v>14</v>
      </c>
      <c r="C47" s="81">
        <v>0</v>
      </c>
      <c r="D47" s="81">
        <v>83182836</v>
      </c>
      <c r="E47" s="81">
        <v>83179000</v>
      </c>
      <c r="F47" s="81">
        <v>3836</v>
      </c>
    </row>
    <row r="48" spans="1:6" x14ac:dyDescent="0.45">
      <c r="A48">
        <v>1120050401</v>
      </c>
      <c r="B48" t="s">
        <v>461</v>
      </c>
      <c r="C48" s="81">
        <v>0</v>
      </c>
      <c r="D48" s="81">
        <v>83182836</v>
      </c>
      <c r="E48" s="81">
        <v>83179000</v>
      </c>
      <c r="F48" s="81">
        <v>3836</v>
      </c>
    </row>
    <row r="49" spans="1:6" x14ac:dyDescent="0.45">
      <c r="A49">
        <v>1125</v>
      </c>
      <c r="B49" t="s">
        <v>462</v>
      </c>
      <c r="C49" s="81">
        <v>108932373</v>
      </c>
      <c r="D49" s="81">
        <v>5056741982</v>
      </c>
      <c r="E49" s="81">
        <v>4932592576</v>
      </c>
      <c r="F49" s="81">
        <v>233081779</v>
      </c>
    </row>
    <row r="50" spans="1:6" x14ac:dyDescent="0.45">
      <c r="A50">
        <v>112505</v>
      </c>
      <c r="B50" t="s">
        <v>463</v>
      </c>
      <c r="C50" s="81">
        <v>108932373</v>
      </c>
      <c r="D50" s="81">
        <v>5056741982</v>
      </c>
      <c r="E50" s="81">
        <v>4932592576</v>
      </c>
      <c r="F50" s="81">
        <v>233081779</v>
      </c>
    </row>
    <row r="51" spans="1:6" x14ac:dyDescent="0.45">
      <c r="A51">
        <v>11250501</v>
      </c>
      <c r="B51" t="s">
        <v>464</v>
      </c>
      <c r="C51" s="81">
        <v>108932373</v>
      </c>
      <c r="D51" s="81">
        <v>5056741982</v>
      </c>
      <c r="E51" s="81">
        <v>4932592576</v>
      </c>
      <c r="F51" s="81">
        <v>233081779</v>
      </c>
    </row>
    <row r="52" spans="1:6" x14ac:dyDescent="0.45">
      <c r="A52">
        <v>1125050101</v>
      </c>
      <c r="B52" t="s">
        <v>465</v>
      </c>
      <c r="C52" s="81">
        <v>344004</v>
      </c>
      <c r="D52" s="81">
        <v>62850</v>
      </c>
      <c r="E52" s="81">
        <v>18049</v>
      </c>
      <c r="F52" s="81">
        <v>388805</v>
      </c>
    </row>
    <row r="53" spans="1:6" x14ac:dyDescent="0.45">
      <c r="A53">
        <v>1125050102</v>
      </c>
      <c r="B53" t="s">
        <v>466</v>
      </c>
      <c r="C53" s="81">
        <v>108588369</v>
      </c>
      <c r="D53" s="81">
        <v>5056679132</v>
      </c>
      <c r="E53" s="81">
        <v>4932574527</v>
      </c>
      <c r="F53" s="81">
        <v>232692974</v>
      </c>
    </row>
    <row r="54" spans="1:6" x14ac:dyDescent="0.45">
      <c r="A54">
        <v>12</v>
      </c>
      <c r="B54" t="s">
        <v>467</v>
      </c>
      <c r="C54" s="81">
        <v>5632309</v>
      </c>
      <c r="D54" s="81">
        <v>294066</v>
      </c>
      <c r="E54" s="81">
        <v>5760715</v>
      </c>
      <c r="F54" s="81">
        <v>165660</v>
      </c>
    </row>
    <row r="55" spans="1:6" x14ac:dyDescent="0.45">
      <c r="A55">
        <v>1245</v>
      </c>
      <c r="B55" t="s">
        <v>468</v>
      </c>
      <c r="C55" s="81">
        <v>5632309</v>
      </c>
      <c r="D55" s="81">
        <v>294066</v>
      </c>
      <c r="E55" s="81">
        <v>5760715</v>
      </c>
      <c r="F55" s="81">
        <v>165660</v>
      </c>
    </row>
    <row r="56" spans="1:6" x14ac:dyDescent="0.45">
      <c r="A56">
        <v>124505</v>
      </c>
      <c r="B56" t="s">
        <v>469</v>
      </c>
      <c r="C56" s="81">
        <v>5632309</v>
      </c>
      <c r="D56" s="81">
        <v>294066</v>
      </c>
      <c r="E56" s="81">
        <v>5760715</v>
      </c>
      <c r="F56" s="81">
        <v>165660</v>
      </c>
    </row>
    <row r="57" spans="1:6" x14ac:dyDescent="0.45">
      <c r="A57">
        <v>12450501</v>
      </c>
      <c r="B57" t="s">
        <v>470</v>
      </c>
      <c r="C57" s="81">
        <v>5632309</v>
      </c>
      <c r="D57" s="81">
        <v>294066</v>
      </c>
      <c r="E57" s="81">
        <v>5760715</v>
      </c>
      <c r="F57" s="81">
        <v>165660</v>
      </c>
    </row>
    <row r="58" spans="1:6" x14ac:dyDescent="0.45">
      <c r="A58">
        <v>1245050101</v>
      </c>
      <c r="B58" t="s">
        <v>471</v>
      </c>
      <c r="C58" s="81">
        <v>5632309</v>
      </c>
      <c r="D58" s="81">
        <v>294066</v>
      </c>
      <c r="E58" s="81">
        <v>5760715</v>
      </c>
      <c r="F58" s="81">
        <v>165660</v>
      </c>
    </row>
    <row r="59" spans="1:6" x14ac:dyDescent="0.45">
      <c r="A59">
        <v>124505010102</v>
      </c>
      <c r="B59" t="s">
        <v>472</v>
      </c>
      <c r="C59" s="81">
        <v>5632309</v>
      </c>
      <c r="D59" s="81">
        <v>294066</v>
      </c>
      <c r="E59" s="81">
        <v>5760715</v>
      </c>
      <c r="F59" s="81">
        <v>165660</v>
      </c>
    </row>
    <row r="60" spans="1:6" x14ac:dyDescent="0.45">
      <c r="A60">
        <v>13</v>
      </c>
      <c r="B60" t="s">
        <v>473</v>
      </c>
      <c r="C60" s="81">
        <v>14338161746</v>
      </c>
      <c r="D60" s="81">
        <v>84106517841</v>
      </c>
      <c r="E60" s="81">
        <v>88595324324</v>
      </c>
      <c r="F60" s="81">
        <v>9849355263</v>
      </c>
    </row>
    <row r="61" spans="1:6" x14ac:dyDescent="0.45">
      <c r="A61">
        <v>1305</v>
      </c>
      <c r="B61" t="s">
        <v>474</v>
      </c>
      <c r="C61" s="81">
        <v>948504970</v>
      </c>
      <c r="D61" s="81">
        <v>62895530994</v>
      </c>
      <c r="E61" s="81">
        <v>63188898576</v>
      </c>
      <c r="F61" s="81">
        <v>655137388</v>
      </c>
    </row>
    <row r="62" spans="1:6" x14ac:dyDescent="0.45">
      <c r="A62">
        <v>130505</v>
      </c>
      <c r="B62" t="s">
        <v>475</v>
      </c>
      <c r="C62" s="81">
        <v>948504970</v>
      </c>
      <c r="D62" s="81">
        <v>62895530994</v>
      </c>
      <c r="E62" s="81">
        <v>63188898576</v>
      </c>
      <c r="F62" s="81">
        <v>655137388</v>
      </c>
    </row>
    <row r="63" spans="1:6" x14ac:dyDescent="0.45">
      <c r="A63">
        <v>13050501</v>
      </c>
      <c r="B63" t="s">
        <v>474</v>
      </c>
      <c r="C63" s="81">
        <v>911053632</v>
      </c>
      <c r="D63" s="81">
        <v>30752098377</v>
      </c>
      <c r="E63" s="81">
        <v>31028753967</v>
      </c>
      <c r="F63" s="81">
        <v>634398042</v>
      </c>
    </row>
    <row r="64" spans="1:6" x14ac:dyDescent="0.45">
      <c r="A64">
        <v>13050505</v>
      </c>
      <c r="B64" t="s">
        <v>476</v>
      </c>
      <c r="C64" s="81">
        <v>0</v>
      </c>
      <c r="D64" s="81">
        <v>32126621155</v>
      </c>
      <c r="E64" s="81">
        <v>32126621155</v>
      </c>
      <c r="F64" s="81">
        <v>0</v>
      </c>
    </row>
    <row r="65" spans="1:6" x14ac:dyDescent="0.45">
      <c r="A65">
        <v>13050506</v>
      </c>
      <c r="B65" t="s">
        <v>477</v>
      </c>
      <c r="C65" s="81">
        <v>18386500</v>
      </c>
      <c r="D65" s="81">
        <v>0</v>
      </c>
      <c r="E65" s="81">
        <v>0</v>
      </c>
      <c r="F65" s="81">
        <v>18386500</v>
      </c>
    </row>
    <row r="66" spans="1:6" x14ac:dyDescent="0.45">
      <c r="A66">
        <v>13050507</v>
      </c>
      <c r="B66" t="s">
        <v>478</v>
      </c>
      <c r="C66" s="81">
        <v>142130</v>
      </c>
      <c r="D66" s="81">
        <v>241600</v>
      </c>
      <c r="E66" s="81">
        <v>383730</v>
      </c>
      <c r="F66" s="81">
        <v>0</v>
      </c>
    </row>
    <row r="67" spans="1:6" x14ac:dyDescent="0.45">
      <c r="A67">
        <v>13050509</v>
      </c>
      <c r="B67" t="s">
        <v>479</v>
      </c>
      <c r="C67" s="81">
        <v>16569862</v>
      </c>
      <c r="D67" s="81">
        <v>16569862</v>
      </c>
      <c r="E67" s="81">
        <v>33139724</v>
      </c>
      <c r="F67" s="81">
        <v>0</v>
      </c>
    </row>
    <row r="68" spans="1:6" x14ac:dyDescent="0.45">
      <c r="A68">
        <v>1325</v>
      </c>
      <c r="B68" t="s">
        <v>480</v>
      </c>
      <c r="C68" s="81">
        <v>2695063556</v>
      </c>
      <c r="D68" s="81">
        <v>267740563</v>
      </c>
      <c r="E68" s="81">
        <v>1176966390</v>
      </c>
      <c r="F68" s="81">
        <v>1785837729</v>
      </c>
    </row>
    <row r="69" spans="1:6" x14ac:dyDescent="0.45">
      <c r="A69">
        <v>132505</v>
      </c>
      <c r="B69" t="s">
        <v>481</v>
      </c>
      <c r="C69" s="81">
        <v>2694809756</v>
      </c>
      <c r="D69" s="81">
        <v>267740563</v>
      </c>
      <c r="E69" s="81">
        <v>1176712590</v>
      </c>
      <c r="F69" s="81">
        <v>1785837729</v>
      </c>
    </row>
    <row r="70" spans="1:6" x14ac:dyDescent="0.45">
      <c r="A70">
        <v>13250501</v>
      </c>
      <c r="B70" t="s">
        <v>482</v>
      </c>
      <c r="C70" s="81">
        <v>2694809756</v>
      </c>
      <c r="D70" s="81">
        <v>267740563</v>
      </c>
      <c r="E70" s="81">
        <v>1176712590</v>
      </c>
      <c r="F70" s="81">
        <v>1785837729</v>
      </c>
    </row>
    <row r="71" spans="1:6" x14ac:dyDescent="0.45">
      <c r="A71">
        <v>132510</v>
      </c>
      <c r="B71" t="s">
        <v>483</v>
      </c>
      <c r="C71" s="81">
        <v>253800</v>
      </c>
      <c r="D71" s="81">
        <v>0</v>
      </c>
      <c r="E71" s="81">
        <v>253800</v>
      </c>
      <c r="F71" s="81">
        <v>0</v>
      </c>
    </row>
    <row r="72" spans="1:6" x14ac:dyDescent="0.45">
      <c r="A72">
        <v>13251001</v>
      </c>
      <c r="B72" t="s">
        <v>484</v>
      </c>
      <c r="C72" s="81">
        <v>253800</v>
      </c>
      <c r="D72" s="81">
        <v>0</v>
      </c>
      <c r="E72" s="81">
        <v>253800</v>
      </c>
      <c r="F72" s="81">
        <v>0</v>
      </c>
    </row>
    <row r="73" spans="1:6" x14ac:dyDescent="0.45">
      <c r="A73">
        <v>1330</v>
      </c>
      <c r="B73" t="s">
        <v>485</v>
      </c>
      <c r="C73" s="81">
        <v>161075855</v>
      </c>
      <c r="D73" s="81">
        <v>666745214</v>
      </c>
      <c r="E73" s="81">
        <v>604877624</v>
      </c>
      <c r="F73" s="81">
        <v>222943445</v>
      </c>
    </row>
    <row r="74" spans="1:6" x14ac:dyDescent="0.45">
      <c r="A74">
        <v>133005</v>
      </c>
      <c r="B74" t="s">
        <v>486</v>
      </c>
      <c r="C74" s="81">
        <v>147301631</v>
      </c>
      <c r="D74" s="81">
        <v>568993801</v>
      </c>
      <c r="E74" s="81">
        <v>513368322</v>
      </c>
      <c r="F74" s="81">
        <v>202927110</v>
      </c>
    </row>
    <row r="75" spans="1:6" x14ac:dyDescent="0.45">
      <c r="A75">
        <v>133006</v>
      </c>
      <c r="B75" t="s">
        <v>487</v>
      </c>
      <c r="C75" s="81">
        <v>7959500</v>
      </c>
      <c r="D75" s="81">
        <v>78053453</v>
      </c>
      <c r="E75" s="81">
        <v>74272856</v>
      </c>
      <c r="F75" s="81">
        <v>11740097</v>
      </c>
    </row>
    <row r="76" spans="1:6" x14ac:dyDescent="0.45">
      <c r="A76">
        <v>133015</v>
      </c>
      <c r="B76" t="s">
        <v>488</v>
      </c>
      <c r="C76" s="81">
        <v>600000</v>
      </c>
      <c r="D76" s="81">
        <v>0</v>
      </c>
      <c r="E76" s="81">
        <v>0</v>
      </c>
      <c r="F76" s="81">
        <v>600000</v>
      </c>
    </row>
    <row r="77" spans="1:6" x14ac:dyDescent="0.45">
      <c r="A77">
        <v>13301501</v>
      </c>
      <c r="B77" t="s">
        <v>488</v>
      </c>
      <c r="C77" s="81">
        <v>600000</v>
      </c>
      <c r="D77" s="81">
        <v>0</v>
      </c>
      <c r="E77" s="81">
        <v>0</v>
      </c>
      <c r="F77" s="81">
        <v>600000</v>
      </c>
    </row>
    <row r="78" spans="1:6" x14ac:dyDescent="0.45">
      <c r="A78">
        <v>133095</v>
      </c>
      <c r="B78" t="s">
        <v>49</v>
      </c>
      <c r="C78" s="81">
        <v>5214724</v>
      </c>
      <c r="D78" s="81">
        <v>19697960</v>
      </c>
      <c r="E78" s="81">
        <v>17236446</v>
      </c>
      <c r="F78" s="81">
        <v>7676238</v>
      </c>
    </row>
    <row r="79" spans="1:6" x14ac:dyDescent="0.45">
      <c r="A79">
        <v>13309501</v>
      </c>
      <c r="B79" t="s">
        <v>489</v>
      </c>
      <c r="C79" s="81">
        <v>78278</v>
      </c>
      <c r="D79" s="81">
        <v>19697960</v>
      </c>
      <c r="E79" s="81">
        <v>17200000</v>
      </c>
      <c r="F79" s="81">
        <v>2576238</v>
      </c>
    </row>
    <row r="80" spans="1:6" x14ac:dyDescent="0.45">
      <c r="A80">
        <v>13309502</v>
      </c>
      <c r="B80" t="s">
        <v>485</v>
      </c>
      <c r="C80" s="81">
        <v>5136446</v>
      </c>
      <c r="D80" s="81">
        <v>0</v>
      </c>
      <c r="E80" s="81">
        <v>36446</v>
      </c>
      <c r="F80" s="81">
        <v>5100000</v>
      </c>
    </row>
    <row r="81" spans="1:6" x14ac:dyDescent="0.45">
      <c r="A81">
        <v>1335</v>
      </c>
      <c r="B81" t="s">
        <v>490</v>
      </c>
      <c r="C81" s="81">
        <v>8000000</v>
      </c>
      <c r="D81" s="81">
        <v>3000000</v>
      </c>
      <c r="E81" s="81">
        <v>2000000</v>
      </c>
      <c r="F81" s="81">
        <v>9000000</v>
      </c>
    </row>
    <row r="82" spans="1:6" x14ac:dyDescent="0.45">
      <c r="A82">
        <v>133515</v>
      </c>
      <c r="B82" t="s">
        <v>491</v>
      </c>
      <c r="C82" s="81">
        <v>8000000</v>
      </c>
      <c r="D82" s="81">
        <v>3000000</v>
      </c>
      <c r="E82" s="81">
        <v>2000000</v>
      </c>
      <c r="F82" s="81">
        <v>9000000</v>
      </c>
    </row>
    <row r="83" spans="1:6" x14ac:dyDescent="0.45">
      <c r="A83">
        <v>1340</v>
      </c>
      <c r="B83" t="s">
        <v>904</v>
      </c>
      <c r="C83" s="81">
        <v>0</v>
      </c>
      <c r="D83" s="81">
        <v>4600000000</v>
      </c>
      <c r="E83" s="81">
        <v>4600000000</v>
      </c>
      <c r="F83" s="81">
        <v>0</v>
      </c>
    </row>
    <row r="84" spans="1:6" x14ac:dyDescent="0.45">
      <c r="A84">
        <v>134005</v>
      </c>
      <c r="B84" t="s">
        <v>905</v>
      </c>
      <c r="C84" s="81">
        <v>0</v>
      </c>
      <c r="D84" s="81">
        <v>4600000000</v>
      </c>
      <c r="E84" s="81">
        <v>4600000000</v>
      </c>
      <c r="F84" s="81">
        <v>0</v>
      </c>
    </row>
    <row r="85" spans="1:6" x14ac:dyDescent="0.45">
      <c r="A85">
        <v>1355</v>
      </c>
      <c r="B85" t="s">
        <v>492</v>
      </c>
      <c r="C85" s="81">
        <v>3313996825</v>
      </c>
      <c r="D85" s="81">
        <v>5290225124</v>
      </c>
      <c r="E85" s="81">
        <v>5211586617</v>
      </c>
      <c r="F85" s="81">
        <v>3392635332</v>
      </c>
    </row>
    <row r="86" spans="1:6" x14ac:dyDescent="0.45">
      <c r="A86">
        <v>135505</v>
      </c>
      <c r="B86" t="s">
        <v>493</v>
      </c>
      <c r="C86" s="81">
        <v>252567440</v>
      </c>
      <c r="D86" s="81">
        <v>239480381</v>
      </c>
      <c r="E86" s="81">
        <v>252567440</v>
      </c>
      <c r="F86" s="81">
        <v>239480381</v>
      </c>
    </row>
    <row r="87" spans="1:6" x14ac:dyDescent="0.45">
      <c r="A87">
        <v>13550501</v>
      </c>
      <c r="B87" t="s">
        <v>494</v>
      </c>
      <c r="C87" s="81">
        <v>252567440</v>
      </c>
      <c r="D87" s="81">
        <v>239480381</v>
      </c>
      <c r="E87" s="81">
        <v>252567440</v>
      </c>
      <c r="F87" s="81">
        <v>239480381</v>
      </c>
    </row>
    <row r="88" spans="1:6" x14ac:dyDescent="0.45">
      <c r="A88">
        <v>135510</v>
      </c>
      <c r="B88" t="s">
        <v>495</v>
      </c>
      <c r="C88" s="81">
        <v>11904581</v>
      </c>
      <c r="D88" s="81">
        <v>10910250</v>
      </c>
      <c r="E88" s="81">
        <v>15199250</v>
      </c>
      <c r="F88" s="81">
        <v>7615581</v>
      </c>
    </row>
    <row r="89" spans="1:6" x14ac:dyDescent="0.45">
      <c r="A89">
        <v>13551001</v>
      </c>
      <c r="B89" t="s">
        <v>496</v>
      </c>
      <c r="C89" s="81">
        <v>11904581</v>
      </c>
      <c r="D89" s="81">
        <v>10910250</v>
      </c>
      <c r="E89" s="81">
        <v>15199250</v>
      </c>
      <c r="F89" s="81">
        <v>7615581</v>
      </c>
    </row>
    <row r="90" spans="1:6" x14ac:dyDescent="0.45">
      <c r="A90">
        <v>135515</v>
      </c>
      <c r="B90" t="s">
        <v>497</v>
      </c>
      <c r="C90" s="81">
        <v>2412631230</v>
      </c>
      <c r="D90" s="81">
        <v>2458330488</v>
      </c>
      <c r="E90" s="81">
        <v>2461778070</v>
      </c>
      <c r="F90" s="81">
        <v>2409183648</v>
      </c>
    </row>
    <row r="91" spans="1:6" x14ac:dyDescent="0.45">
      <c r="A91">
        <v>13551501</v>
      </c>
      <c r="B91" t="s">
        <v>498</v>
      </c>
      <c r="C91" s="81">
        <v>18902228</v>
      </c>
      <c r="D91" s="81">
        <v>22931424</v>
      </c>
      <c r="E91" s="81">
        <v>37633822</v>
      </c>
      <c r="F91" s="81">
        <v>4199830</v>
      </c>
    </row>
    <row r="92" spans="1:6" x14ac:dyDescent="0.45">
      <c r="A92">
        <v>13551502</v>
      </c>
      <c r="B92" t="s">
        <v>499</v>
      </c>
      <c r="C92" s="81">
        <v>156808754</v>
      </c>
      <c r="D92" s="81">
        <v>89116772</v>
      </c>
      <c r="E92" s="81">
        <v>159231748</v>
      </c>
      <c r="F92" s="81">
        <v>86693778</v>
      </c>
    </row>
    <row r="93" spans="1:6" x14ac:dyDescent="0.45">
      <c r="A93">
        <v>13551503</v>
      </c>
      <c r="B93" t="s">
        <v>500</v>
      </c>
      <c r="C93" s="81">
        <v>2188279315</v>
      </c>
      <c r="D93" s="81">
        <v>2303353098</v>
      </c>
      <c r="E93" s="81">
        <v>2231596842</v>
      </c>
      <c r="F93" s="81">
        <v>2260035571</v>
      </c>
    </row>
    <row r="94" spans="1:6" x14ac:dyDescent="0.45">
      <c r="A94">
        <v>13551504</v>
      </c>
      <c r="B94" t="s">
        <v>501</v>
      </c>
      <c r="C94" s="81">
        <v>11103034</v>
      </c>
      <c r="D94" s="81">
        <v>26295479</v>
      </c>
      <c r="E94" s="81">
        <v>14254516</v>
      </c>
      <c r="F94" s="81">
        <v>23143997</v>
      </c>
    </row>
    <row r="95" spans="1:6" x14ac:dyDescent="0.45">
      <c r="A95">
        <v>13551505</v>
      </c>
      <c r="B95" t="s">
        <v>502</v>
      </c>
      <c r="C95" s="81">
        <v>37537899</v>
      </c>
      <c r="D95" s="81">
        <v>16633715</v>
      </c>
      <c r="E95" s="81">
        <v>19061142</v>
      </c>
      <c r="F95" s="81">
        <v>35110472</v>
      </c>
    </row>
    <row r="96" spans="1:6" x14ac:dyDescent="0.45">
      <c r="A96">
        <v>135517</v>
      </c>
      <c r="B96" t="s">
        <v>503</v>
      </c>
      <c r="C96" s="81">
        <v>0</v>
      </c>
      <c r="D96" s="81">
        <v>267590499</v>
      </c>
      <c r="E96" s="81">
        <v>178818566</v>
      </c>
      <c r="F96" s="81">
        <v>88771933</v>
      </c>
    </row>
    <row r="97" spans="1:6" x14ac:dyDescent="0.45">
      <c r="A97">
        <v>13551701</v>
      </c>
      <c r="B97" t="s">
        <v>503</v>
      </c>
      <c r="C97" s="81">
        <v>0</v>
      </c>
      <c r="D97" s="81">
        <v>267590499</v>
      </c>
      <c r="E97" s="81">
        <v>178818566</v>
      </c>
      <c r="F97" s="81">
        <v>88771933</v>
      </c>
    </row>
    <row r="98" spans="1:6" x14ac:dyDescent="0.45">
      <c r="A98">
        <v>135518</v>
      </c>
      <c r="B98" t="s">
        <v>504</v>
      </c>
      <c r="C98" s="81">
        <v>110083866</v>
      </c>
      <c r="D98" s="81">
        <v>89729506</v>
      </c>
      <c r="E98" s="81">
        <v>79039291</v>
      </c>
      <c r="F98" s="81">
        <v>120774081</v>
      </c>
    </row>
    <row r="99" spans="1:6" x14ac:dyDescent="0.45">
      <c r="A99">
        <v>13551801</v>
      </c>
      <c r="B99" t="s">
        <v>504</v>
      </c>
      <c r="C99" s="81">
        <v>110083866</v>
      </c>
      <c r="D99" s="81">
        <v>89729506</v>
      </c>
      <c r="E99" s="81">
        <v>79039291</v>
      </c>
      <c r="F99" s="81">
        <v>120774081</v>
      </c>
    </row>
    <row r="100" spans="1:6" x14ac:dyDescent="0.45">
      <c r="A100">
        <v>135520</v>
      </c>
      <c r="B100" t="s">
        <v>505</v>
      </c>
      <c r="C100" s="81">
        <v>526809708</v>
      </c>
      <c r="D100" s="81">
        <v>2224184000</v>
      </c>
      <c r="E100" s="81">
        <v>2224184000</v>
      </c>
      <c r="F100" s="81">
        <v>526809708</v>
      </c>
    </row>
    <row r="101" spans="1:6" x14ac:dyDescent="0.45">
      <c r="A101">
        <v>13552001</v>
      </c>
      <c r="B101" t="s">
        <v>506</v>
      </c>
      <c r="C101" s="81">
        <v>526809708</v>
      </c>
      <c r="D101" s="81">
        <v>2224184000</v>
      </c>
      <c r="E101" s="81">
        <v>2224184000</v>
      </c>
      <c r="F101" s="81">
        <v>526809708</v>
      </c>
    </row>
    <row r="102" spans="1:6" x14ac:dyDescent="0.45">
      <c r="A102">
        <v>135595</v>
      </c>
      <c r="B102" t="s">
        <v>49</v>
      </c>
      <c r="C102" s="81">
        <v>0</v>
      </c>
      <c r="D102" s="81">
        <v>0</v>
      </c>
      <c r="E102" s="81">
        <v>0</v>
      </c>
      <c r="F102" s="81">
        <v>0</v>
      </c>
    </row>
    <row r="103" spans="1:6" x14ac:dyDescent="0.45">
      <c r="A103">
        <v>13559501</v>
      </c>
      <c r="B103" t="s">
        <v>507</v>
      </c>
      <c r="C103" s="81">
        <v>0</v>
      </c>
      <c r="D103" s="81">
        <v>0</v>
      </c>
      <c r="E103" s="81">
        <v>0</v>
      </c>
      <c r="F103" s="81">
        <v>0</v>
      </c>
    </row>
    <row r="104" spans="1:6" x14ac:dyDescent="0.45">
      <c r="A104">
        <v>1365</v>
      </c>
      <c r="B104" t="s">
        <v>508</v>
      </c>
      <c r="C104" s="81">
        <v>65410595</v>
      </c>
      <c r="D104" s="81">
        <v>244468316</v>
      </c>
      <c r="E104" s="81">
        <v>236154615</v>
      </c>
      <c r="F104" s="81">
        <v>73724296</v>
      </c>
    </row>
    <row r="105" spans="1:6" x14ac:dyDescent="0.45">
      <c r="A105">
        <v>136530</v>
      </c>
      <c r="B105" t="s">
        <v>509</v>
      </c>
      <c r="C105" s="81">
        <v>17199</v>
      </c>
      <c r="D105" s="81">
        <v>8000</v>
      </c>
      <c r="E105" s="81">
        <v>0</v>
      </c>
      <c r="F105" s="81">
        <v>25199</v>
      </c>
    </row>
    <row r="106" spans="1:6" x14ac:dyDescent="0.45">
      <c r="A106">
        <v>136595</v>
      </c>
      <c r="B106" t="s">
        <v>49</v>
      </c>
      <c r="C106" s="81">
        <v>65393396</v>
      </c>
      <c r="D106" s="81">
        <v>244460316</v>
      </c>
      <c r="E106" s="81">
        <v>236154615</v>
      </c>
      <c r="F106" s="81">
        <v>73699097</v>
      </c>
    </row>
    <row r="107" spans="1:6" x14ac:dyDescent="0.45">
      <c r="A107">
        <v>13659501</v>
      </c>
      <c r="B107" t="s">
        <v>49</v>
      </c>
      <c r="C107" s="81">
        <v>65393396</v>
      </c>
      <c r="D107" s="81">
        <v>244460316</v>
      </c>
      <c r="E107" s="81">
        <v>236154615</v>
      </c>
      <c r="F107" s="81">
        <v>73699097</v>
      </c>
    </row>
    <row r="108" spans="1:6" x14ac:dyDescent="0.45">
      <c r="A108">
        <v>1365950101</v>
      </c>
      <c r="B108" t="s">
        <v>510</v>
      </c>
      <c r="C108" s="81">
        <v>0</v>
      </c>
      <c r="D108" s="81">
        <v>520000</v>
      </c>
      <c r="E108" s="81">
        <v>0</v>
      </c>
      <c r="F108" s="81">
        <v>520000</v>
      </c>
    </row>
    <row r="109" spans="1:6" x14ac:dyDescent="0.45">
      <c r="A109">
        <v>1365950102</v>
      </c>
      <c r="B109" t="s">
        <v>511</v>
      </c>
      <c r="C109" s="81">
        <v>64746643</v>
      </c>
      <c r="D109" s="81">
        <v>215316531</v>
      </c>
      <c r="E109" s="81">
        <v>208662415</v>
      </c>
      <c r="F109" s="81">
        <v>71400759</v>
      </c>
    </row>
    <row r="110" spans="1:6" x14ac:dyDescent="0.45">
      <c r="A110">
        <v>1365950103</v>
      </c>
      <c r="B110" t="s">
        <v>512</v>
      </c>
      <c r="C110" s="81">
        <v>306700</v>
      </c>
      <c r="D110" s="81">
        <v>93300</v>
      </c>
      <c r="E110" s="81">
        <v>0</v>
      </c>
      <c r="F110" s="81">
        <v>400000</v>
      </c>
    </row>
    <row r="111" spans="1:6" x14ac:dyDescent="0.45">
      <c r="A111">
        <v>1365950104</v>
      </c>
      <c r="B111" t="s">
        <v>513</v>
      </c>
      <c r="C111" s="81">
        <v>0</v>
      </c>
      <c r="D111" s="81">
        <v>23129845</v>
      </c>
      <c r="E111" s="81">
        <v>22091560</v>
      </c>
      <c r="F111" s="81">
        <v>1038285</v>
      </c>
    </row>
    <row r="112" spans="1:6" x14ac:dyDescent="0.45">
      <c r="A112">
        <v>1365950105</v>
      </c>
      <c r="B112" t="s">
        <v>514</v>
      </c>
      <c r="C112" s="81">
        <v>0</v>
      </c>
      <c r="D112" s="81">
        <v>2121803</v>
      </c>
      <c r="E112" s="81">
        <v>2121803</v>
      </c>
      <c r="F112" s="81">
        <v>0</v>
      </c>
    </row>
    <row r="113" spans="1:6" x14ac:dyDescent="0.45">
      <c r="A113">
        <v>1365950106</v>
      </c>
      <c r="B113" t="s">
        <v>515</v>
      </c>
      <c r="C113" s="81">
        <v>0</v>
      </c>
      <c r="D113" s="81">
        <v>3278837</v>
      </c>
      <c r="E113" s="81">
        <v>3278837</v>
      </c>
      <c r="F113" s="81">
        <v>0</v>
      </c>
    </row>
    <row r="114" spans="1:6" x14ac:dyDescent="0.45">
      <c r="A114">
        <v>1365950107</v>
      </c>
      <c r="B114" t="s">
        <v>906</v>
      </c>
      <c r="C114" s="81">
        <v>340053</v>
      </c>
      <c r="D114" s="81">
        <v>0</v>
      </c>
      <c r="E114" s="81">
        <v>0</v>
      </c>
      <c r="F114" s="81">
        <v>340053</v>
      </c>
    </row>
    <row r="115" spans="1:6" x14ac:dyDescent="0.45">
      <c r="A115">
        <v>1380</v>
      </c>
      <c r="B115" t="s">
        <v>516</v>
      </c>
      <c r="C115" s="81">
        <v>7105195835</v>
      </c>
      <c r="D115" s="81">
        <v>10138807630</v>
      </c>
      <c r="E115" s="81">
        <v>13533926391</v>
      </c>
      <c r="F115" s="81">
        <v>3710077074</v>
      </c>
    </row>
    <row r="116" spans="1:6" x14ac:dyDescent="0.45">
      <c r="A116">
        <v>138020</v>
      </c>
      <c r="B116" t="s">
        <v>517</v>
      </c>
      <c r="C116" s="81">
        <v>1340360839</v>
      </c>
      <c r="D116" s="81">
        <v>6882227438</v>
      </c>
      <c r="E116" s="81">
        <v>7786919537</v>
      </c>
      <c r="F116" s="81">
        <v>435668740</v>
      </c>
    </row>
    <row r="117" spans="1:6" x14ac:dyDescent="0.45">
      <c r="A117">
        <v>13802001</v>
      </c>
      <c r="B117" t="s">
        <v>518</v>
      </c>
      <c r="C117" s="81">
        <v>768281792</v>
      </c>
      <c r="D117" s="81">
        <v>47178970</v>
      </c>
      <c r="E117" s="81">
        <v>806785851</v>
      </c>
      <c r="F117" s="81">
        <v>8674911</v>
      </c>
    </row>
    <row r="118" spans="1:6" x14ac:dyDescent="0.45">
      <c r="A118">
        <v>1380200101</v>
      </c>
      <c r="B118" t="s">
        <v>519</v>
      </c>
      <c r="C118" s="81">
        <v>8819238</v>
      </c>
      <c r="D118" s="81">
        <v>0</v>
      </c>
      <c r="E118" s="81">
        <v>144327</v>
      </c>
      <c r="F118" s="81">
        <v>8674911</v>
      </c>
    </row>
    <row r="119" spans="1:6" x14ac:dyDescent="0.45">
      <c r="A119">
        <v>1380200102</v>
      </c>
      <c r="B119" t="s">
        <v>520</v>
      </c>
      <c r="C119" s="81">
        <v>759462554</v>
      </c>
      <c r="D119" s="81">
        <v>47178970</v>
      </c>
      <c r="E119" s="81">
        <v>806641524</v>
      </c>
      <c r="F119" s="81">
        <v>0</v>
      </c>
    </row>
    <row r="120" spans="1:6" x14ac:dyDescent="0.45">
      <c r="A120">
        <v>13802004</v>
      </c>
      <c r="B120" t="s">
        <v>521</v>
      </c>
      <c r="C120" s="81">
        <v>90535526</v>
      </c>
      <c r="D120" s="81">
        <v>20522961</v>
      </c>
      <c r="E120" s="81">
        <v>70709725</v>
      </c>
      <c r="F120" s="81">
        <v>40348762</v>
      </c>
    </row>
    <row r="121" spans="1:6" x14ac:dyDescent="0.45">
      <c r="A121">
        <v>13802005</v>
      </c>
      <c r="B121" t="s">
        <v>522</v>
      </c>
      <c r="C121" s="81">
        <v>0</v>
      </c>
      <c r="D121" s="81">
        <v>5023715378</v>
      </c>
      <c r="E121" s="81">
        <v>5023715378</v>
      </c>
      <c r="F121" s="81">
        <v>0</v>
      </c>
    </row>
    <row r="122" spans="1:6" x14ac:dyDescent="0.45">
      <c r="A122">
        <v>13802006</v>
      </c>
      <c r="B122" t="s">
        <v>523</v>
      </c>
      <c r="C122" s="81">
        <v>220349487</v>
      </c>
      <c r="D122" s="81">
        <v>8265357</v>
      </c>
      <c r="E122" s="81">
        <v>225025519</v>
      </c>
      <c r="F122" s="81">
        <v>3589325</v>
      </c>
    </row>
    <row r="123" spans="1:6" x14ac:dyDescent="0.45">
      <c r="A123">
        <v>13802007</v>
      </c>
      <c r="B123" t="s">
        <v>524</v>
      </c>
      <c r="C123" s="81">
        <v>1225800</v>
      </c>
      <c r="D123" s="81">
        <v>326020314</v>
      </c>
      <c r="E123" s="81">
        <v>327246114</v>
      </c>
      <c r="F123" s="81">
        <v>0</v>
      </c>
    </row>
    <row r="124" spans="1:6" x14ac:dyDescent="0.45">
      <c r="A124">
        <v>13802008</v>
      </c>
      <c r="B124" t="s">
        <v>525</v>
      </c>
      <c r="C124" s="81">
        <v>250044084</v>
      </c>
      <c r="D124" s="81">
        <v>31255510</v>
      </c>
      <c r="E124" s="81">
        <v>0</v>
      </c>
      <c r="F124" s="81">
        <v>281299594</v>
      </c>
    </row>
    <row r="125" spans="1:6" x14ac:dyDescent="0.45">
      <c r="A125">
        <v>13802009</v>
      </c>
      <c r="B125" t="s">
        <v>526</v>
      </c>
      <c r="C125" s="81">
        <v>9924150</v>
      </c>
      <c r="D125" s="81">
        <v>1425268948</v>
      </c>
      <c r="E125" s="81">
        <v>1333436950</v>
      </c>
      <c r="F125" s="81">
        <v>101756148</v>
      </c>
    </row>
    <row r="126" spans="1:6" x14ac:dyDescent="0.45">
      <c r="A126">
        <v>138025</v>
      </c>
      <c r="B126" t="s">
        <v>527</v>
      </c>
      <c r="C126" s="81">
        <v>416020</v>
      </c>
      <c r="D126" s="81">
        <v>0</v>
      </c>
      <c r="E126" s="81">
        <v>0</v>
      </c>
      <c r="F126" s="81">
        <v>416020</v>
      </c>
    </row>
    <row r="127" spans="1:6" x14ac:dyDescent="0.45">
      <c r="A127">
        <v>138095</v>
      </c>
      <c r="B127" t="s">
        <v>49</v>
      </c>
      <c r="C127" s="81">
        <v>5764418976</v>
      </c>
      <c r="D127" s="81">
        <v>3256580192</v>
      </c>
      <c r="E127" s="81">
        <v>5747006854</v>
      </c>
      <c r="F127" s="81">
        <v>3273992314</v>
      </c>
    </row>
    <row r="128" spans="1:6" x14ac:dyDescent="0.45">
      <c r="A128">
        <v>13809501</v>
      </c>
      <c r="B128" t="s">
        <v>528</v>
      </c>
      <c r="C128" s="81">
        <v>31989556</v>
      </c>
      <c r="D128" s="81">
        <v>4800000</v>
      </c>
      <c r="E128" s="81">
        <v>0</v>
      </c>
      <c r="F128" s="81">
        <v>36789556</v>
      </c>
    </row>
    <row r="129" spans="1:6" x14ac:dyDescent="0.45">
      <c r="A129">
        <v>13809502</v>
      </c>
      <c r="B129" t="s">
        <v>529</v>
      </c>
      <c r="C129" s="81">
        <v>25056231</v>
      </c>
      <c r="D129" s="81">
        <v>2474798</v>
      </c>
      <c r="E129" s="81">
        <v>2118635</v>
      </c>
      <c r="F129" s="81">
        <v>25412394</v>
      </c>
    </row>
    <row r="130" spans="1:6" x14ac:dyDescent="0.45">
      <c r="A130">
        <v>13809505</v>
      </c>
      <c r="B130" t="s">
        <v>530</v>
      </c>
      <c r="C130" s="81">
        <v>3186760676</v>
      </c>
      <c r="D130" s="81">
        <v>2393701000</v>
      </c>
      <c r="E130" s="81">
        <v>5577089351</v>
      </c>
      <c r="F130" s="81">
        <v>3372325</v>
      </c>
    </row>
    <row r="131" spans="1:6" x14ac:dyDescent="0.45">
      <c r="A131">
        <v>13809508</v>
      </c>
      <c r="B131" t="s">
        <v>531</v>
      </c>
      <c r="C131" s="81">
        <v>35219242</v>
      </c>
      <c r="D131" s="81">
        <v>114583346</v>
      </c>
      <c r="E131" s="81">
        <v>149802588</v>
      </c>
      <c r="F131" s="81">
        <v>0</v>
      </c>
    </row>
    <row r="132" spans="1:6" x14ac:dyDescent="0.45">
      <c r="A132">
        <v>13809510</v>
      </c>
      <c r="B132" t="s">
        <v>477</v>
      </c>
      <c r="C132" s="81">
        <v>2217396991</v>
      </c>
      <c r="D132" s="81">
        <v>741021048</v>
      </c>
      <c r="E132" s="81">
        <v>0</v>
      </c>
      <c r="F132" s="81">
        <v>2958418039</v>
      </c>
    </row>
    <row r="133" spans="1:6" x14ac:dyDescent="0.45">
      <c r="A133">
        <v>13809514</v>
      </c>
      <c r="B133" t="s">
        <v>532</v>
      </c>
      <c r="C133" s="81">
        <v>17996280</v>
      </c>
      <c r="D133" s="81">
        <v>0</v>
      </c>
      <c r="E133" s="81">
        <v>17996280</v>
      </c>
      <c r="F133" s="81">
        <v>0</v>
      </c>
    </row>
    <row r="134" spans="1:6" x14ac:dyDescent="0.45">
      <c r="A134">
        <v>13809515</v>
      </c>
      <c r="B134" t="s">
        <v>533</v>
      </c>
      <c r="C134" s="81">
        <v>250000000</v>
      </c>
      <c r="D134" s="81">
        <v>0</v>
      </c>
      <c r="E134" s="81">
        <v>0</v>
      </c>
      <c r="F134" s="81">
        <v>250000000</v>
      </c>
    </row>
    <row r="135" spans="1:6" x14ac:dyDescent="0.45">
      <c r="A135">
        <v>1390</v>
      </c>
      <c r="B135" t="s">
        <v>534</v>
      </c>
      <c r="C135" s="81">
        <v>20758383</v>
      </c>
      <c r="D135" s="81">
        <v>0</v>
      </c>
      <c r="E135" s="81">
        <v>20758383</v>
      </c>
      <c r="F135" s="81">
        <v>0</v>
      </c>
    </row>
    <row r="136" spans="1:6" x14ac:dyDescent="0.45">
      <c r="A136">
        <v>139001</v>
      </c>
      <c r="B136" t="s">
        <v>534</v>
      </c>
      <c r="C136" s="81">
        <v>20758383</v>
      </c>
      <c r="D136" s="81">
        <v>0</v>
      </c>
      <c r="E136" s="81">
        <v>20758383</v>
      </c>
      <c r="F136" s="81">
        <v>0</v>
      </c>
    </row>
    <row r="137" spans="1:6" x14ac:dyDescent="0.45">
      <c r="A137">
        <v>1399</v>
      </c>
      <c r="B137" t="s">
        <v>535</v>
      </c>
      <c r="C137" s="81">
        <v>20155728</v>
      </c>
      <c r="D137" s="81">
        <v>0</v>
      </c>
      <c r="E137" s="81">
        <v>20155728</v>
      </c>
      <c r="F137" s="81">
        <v>0</v>
      </c>
    </row>
    <row r="138" spans="1:6" x14ac:dyDescent="0.45">
      <c r="A138">
        <v>139905</v>
      </c>
      <c r="B138" t="s">
        <v>474</v>
      </c>
      <c r="C138" s="81">
        <v>20155728</v>
      </c>
      <c r="D138" s="81">
        <v>0</v>
      </c>
      <c r="E138" s="81">
        <v>20155728</v>
      </c>
      <c r="F138" s="81">
        <v>0</v>
      </c>
    </row>
    <row r="139" spans="1:6" x14ac:dyDescent="0.45">
      <c r="A139">
        <v>14</v>
      </c>
      <c r="B139" t="s">
        <v>536</v>
      </c>
      <c r="C139" s="81">
        <v>10086010151</v>
      </c>
      <c r="D139" s="81">
        <v>28844196397</v>
      </c>
      <c r="E139" s="81">
        <v>28923662871</v>
      </c>
      <c r="F139" s="81">
        <v>10006543677</v>
      </c>
    </row>
    <row r="140" spans="1:6" x14ac:dyDescent="0.45">
      <c r="A140">
        <v>1435</v>
      </c>
      <c r="B140" t="s">
        <v>537</v>
      </c>
      <c r="C140" s="81">
        <v>10086010151</v>
      </c>
      <c r="D140" s="81">
        <v>28844196397</v>
      </c>
      <c r="E140" s="81">
        <v>28923662871</v>
      </c>
      <c r="F140" s="81">
        <v>10006543677</v>
      </c>
    </row>
    <row r="141" spans="1:6" x14ac:dyDescent="0.45">
      <c r="A141">
        <v>143501</v>
      </c>
      <c r="B141" t="s">
        <v>538</v>
      </c>
      <c r="C141" s="81">
        <v>10086010151</v>
      </c>
      <c r="D141" s="81">
        <v>28844196397</v>
      </c>
      <c r="E141" s="81">
        <v>28923662871</v>
      </c>
      <c r="F141" s="81">
        <v>10006543677</v>
      </c>
    </row>
    <row r="142" spans="1:6" x14ac:dyDescent="0.45">
      <c r="A142">
        <v>143501001</v>
      </c>
      <c r="B142" t="s">
        <v>539</v>
      </c>
      <c r="C142" s="81">
        <v>0</v>
      </c>
      <c r="D142" s="81">
        <v>13576572583</v>
      </c>
      <c r="E142" s="81">
        <v>13576572583</v>
      </c>
      <c r="F142" s="81">
        <v>0</v>
      </c>
    </row>
    <row r="143" spans="1:6" x14ac:dyDescent="0.45">
      <c r="A143">
        <v>143501002</v>
      </c>
      <c r="B143" t="s">
        <v>98</v>
      </c>
      <c r="C143" s="81">
        <v>0</v>
      </c>
      <c r="D143" s="81">
        <v>2038574790</v>
      </c>
      <c r="E143" s="81">
        <v>2038574790</v>
      </c>
      <c r="F143" s="81">
        <v>0</v>
      </c>
    </row>
    <row r="144" spans="1:6" x14ac:dyDescent="0.45">
      <c r="A144">
        <v>143501003</v>
      </c>
      <c r="B144" t="s">
        <v>99</v>
      </c>
      <c r="C144" s="81">
        <v>2538571149</v>
      </c>
      <c r="D144" s="81">
        <v>11016431713</v>
      </c>
      <c r="E144" s="81">
        <v>11748091476</v>
      </c>
      <c r="F144" s="81">
        <v>1806911386</v>
      </c>
    </row>
    <row r="145" spans="1:6" x14ac:dyDescent="0.45">
      <c r="A145">
        <v>143501004</v>
      </c>
      <c r="B145" t="s">
        <v>100</v>
      </c>
      <c r="C145" s="81">
        <v>179832304</v>
      </c>
      <c r="D145" s="81">
        <v>72054680</v>
      </c>
      <c r="E145" s="81">
        <v>62682844</v>
      </c>
      <c r="F145" s="81">
        <v>189204140</v>
      </c>
    </row>
    <row r="146" spans="1:6" x14ac:dyDescent="0.45">
      <c r="A146">
        <v>143501006</v>
      </c>
      <c r="B146" t="s">
        <v>101</v>
      </c>
      <c r="C146" s="81">
        <v>0</v>
      </c>
      <c r="D146" s="81">
        <v>29934345</v>
      </c>
      <c r="E146" s="81">
        <v>6450696</v>
      </c>
      <c r="F146" s="81">
        <v>23483649</v>
      </c>
    </row>
    <row r="147" spans="1:6" x14ac:dyDescent="0.45">
      <c r="A147">
        <v>143501008</v>
      </c>
      <c r="B147" t="s">
        <v>102</v>
      </c>
      <c r="C147" s="81">
        <v>0</v>
      </c>
      <c r="D147" s="81">
        <v>1463880131</v>
      </c>
      <c r="E147" s="81">
        <v>1180337066</v>
      </c>
      <c r="F147" s="81">
        <v>283543065</v>
      </c>
    </row>
    <row r="148" spans="1:6" x14ac:dyDescent="0.45">
      <c r="A148">
        <v>143501013</v>
      </c>
      <c r="B148" t="s">
        <v>540</v>
      </c>
      <c r="C148" s="81">
        <v>1587849944</v>
      </c>
      <c r="D148" s="81">
        <v>646748155</v>
      </c>
      <c r="E148" s="81">
        <v>310953416</v>
      </c>
      <c r="F148" s="81">
        <v>1923644683</v>
      </c>
    </row>
    <row r="149" spans="1:6" x14ac:dyDescent="0.45">
      <c r="A149">
        <v>14350109</v>
      </c>
      <c r="B149" t="s">
        <v>541</v>
      </c>
      <c r="C149" s="81">
        <v>5779756754</v>
      </c>
      <c r="D149" s="81">
        <v>0</v>
      </c>
      <c r="E149" s="81">
        <v>0</v>
      </c>
      <c r="F149" s="81">
        <v>5779756754</v>
      </c>
    </row>
    <row r="150" spans="1:6" x14ac:dyDescent="0.45">
      <c r="A150">
        <v>15</v>
      </c>
      <c r="B150" t="s">
        <v>542</v>
      </c>
      <c r="C150" s="81">
        <v>12186584226</v>
      </c>
      <c r="D150" s="81">
        <v>20351601386</v>
      </c>
      <c r="E150" s="81">
        <v>16845620720</v>
      </c>
      <c r="F150" s="81">
        <v>15692564892</v>
      </c>
    </row>
    <row r="151" spans="1:6" x14ac:dyDescent="0.45">
      <c r="A151">
        <v>1504</v>
      </c>
      <c r="B151" t="s">
        <v>543</v>
      </c>
      <c r="C151" s="81">
        <v>709244400</v>
      </c>
      <c r="D151" s="81">
        <v>4600000000</v>
      </c>
      <c r="E151" s="81">
        <v>5309244400</v>
      </c>
      <c r="F151" s="81">
        <v>0</v>
      </c>
    </row>
    <row r="152" spans="1:6" x14ac:dyDescent="0.45">
      <c r="A152">
        <v>150405</v>
      </c>
      <c r="B152" t="s">
        <v>544</v>
      </c>
      <c r="C152" s="81">
        <v>709244400</v>
      </c>
      <c r="D152" s="81">
        <v>4600000000</v>
      </c>
      <c r="E152" s="81">
        <v>5309244400</v>
      </c>
      <c r="F152" s="81">
        <v>0</v>
      </c>
    </row>
    <row r="153" spans="1:6" x14ac:dyDescent="0.45">
      <c r="A153">
        <v>15040501</v>
      </c>
      <c r="B153" t="s">
        <v>545</v>
      </c>
      <c r="C153" s="81">
        <v>709244400</v>
      </c>
      <c r="D153" s="81">
        <v>0</v>
      </c>
      <c r="E153" s="81">
        <v>709244400</v>
      </c>
      <c r="F153" s="81">
        <v>0</v>
      </c>
    </row>
    <row r="154" spans="1:6" x14ac:dyDescent="0.45">
      <c r="A154">
        <v>15040502</v>
      </c>
      <c r="B154" t="s">
        <v>907</v>
      </c>
      <c r="C154" s="81">
        <v>0</v>
      </c>
      <c r="D154" s="81">
        <v>4600000000</v>
      </c>
      <c r="E154" s="81">
        <v>4600000000</v>
      </c>
      <c r="F154" s="81">
        <v>0</v>
      </c>
    </row>
    <row r="155" spans="1:6" x14ac:dyDescent="0.45">
      <c r="A155">
        <v>1508</v>
      </c>
      <c r="B155" t="s">
        <v>546</v>
      </c>
      <c r="C155" s="81">
        <v>2889976816</v>
      </c>
      <c r="D155" s="81">
        <v>0</v>
      </c>
      <c r="E155" s="81">
        <v>2889976816</v>
      </c>
      <c r="F155" s="81">
        <v>0</v>
      </c>
    </row>
    <row r="156" spans="1:6" x14ac:dyDescent="0.45">
      <c r="A156">
        <v>150805</v>
      </c>
      <c r="B156" t="s">
        <v>227</v>
      </c>
      <c r="C156" s="81">
        <v>2889976816</v>
      </c>
      <c r="D156" s="81">
        <v>0</v>
      </c>
      <c r="E156" s="81">
        <v>2889976816</v>
      </c>
      <c r="F156" s="81">
        <v>0</v>
      </c>
    </row>
    <row r="157" spans="1:6" x14ac:dyDescent="0.45">
      <c r="A157">
        <v>15080501</v>
      </c>
      <c r="B157" t="s">
        <v>547</v>
      </c>
      <c r="C157" s="81">
        <v>139640051</v>
      </c>
      <c r="D157" s="81">
        <v>0</v>
      </c>
      <c r="E157" s="81">
        <v>139640051</v>
      </c>
      <c r="F157" s="81">
        <v>0</v>
      </c>
    </row>
    <row r="158" spans="1:6" x14ac:dyDescent="0.45">
      <c r="A158">
        <v>15080502</v>
      </c>
      <c r="B158" t="s">
        <v>548</v>
      </c>
      <c r="C158" s="81">
        <v>2750336765</v>
      </c>
      <c r="D158" s="81">
        <v>0</v>
      </c>
      <c r="E158" s="81">
        <v>2750336765</v>
      </c>
      <c r="F158" s="81">
        <v>0</v>
      </c>
    </row>
    <row r="159" spans="1:6" x14ac:dyDescent="0.45">
      <c r="A159">
        <v>1516</v>
      </c>
      <c r="B159" t="s">
        <v>549</v>
      </c>
      <c r="C159" s="81">
        <v>7907590142</v>
      </c>
      <c r="D159" s="81">
        <v>11065644510</v>
      </c>
      <c r="E159" s="81">
        <v>7907590142</v>
      </c>
      <c r="F159" s="81">
        <v>11065644510</v>
      </c>
    </row>
    <row r="160" spans="1:6" x14ac:dyDescent="0.45">
      <c r="A160">
        <v>151605</v>
      </c>
      <c r="B160" t="s">
        <v>550</v>
      </c>
      <c r="C160" s="81">
        <v>7907590142</v>
      </c>
      <c r="D160" s="81">
        <v>11065644510</v>
      </c>
      <c r="E160" s="81">
        <v>7907590142</v>
      </c>
      <c r="F160" s="81">
        <v>11065644510</v>
      </c>
    </row>
    <row r="161" spans="1:6" x14ac:dyDescent="0.45">
      <c r="A161">
        <v>15160501</v>
      </c>
      <c r="B161" t="s">
        <v>550</v>
      </c>
      <c r="C161" s="81">
        <v>7907590142</v>
      </c>
      <c r="D161" s="81">
        <v>11065644510</v>
      </c>
      <c r="E161" s="81">
        <v>7907590142</v>
      </c>
      <c r="F161" s="81">
        <v>11065644510</v>
      </c>
    </row>
    <row r="162" spans="1:6" x14ac:dyDescent="0.45">
      <c r="A162">
        <v>1520</v>
      </c>
      <c r="B162" t="s">
        <v>258</v>
      </c>
      <c r="C162" s="81">
        <v>61029646</v>
      </c>
      <c r="D162" s="81">
        <v>0</v>
      </c>
      <c r="E162" s="81">
        <v>61029646</v>
      </c>
      <c r="F162" s="81">
        <v>0</v>
      </c>
    </row>
    <row r="163" spans="1:6" x14ac:dyDescent="0.45">
      <c r="A163">
        <v>152001</v>
      </c>
      <c r="B163" t="s">
        <v>258</v>
      </c>
      <c r="C163" s="81">
        <v>61029646</v>
      </c>
      <c r="D163" s="81">
        <v>0</v>
      </c>
      <c r="E163" s="81">
        <v>61029646</v>
      </c>
      <c r="F163" s="81">
        <v>0</v>
      </c>
    </row>
    <row r="164" spans="1:6" x14ac:dyDescent="0.45">
      <c r="A164">
        <v>15200101</v>
      </c>
      <c r="B164" t="s">
        <v>551</v>
      </c>
      <c r="C164" s="81">
        <v>61029646</v>
      </c>
      <c r="D164" s="81">
        <v>0</v>
      </c>
      <c r="E164" s="81">
        <v>61029646</v>
      </c>
      <c r="F164" s="81">
        <v>0</v>
      </c>
    </row>
    <row r="165" spans="1:6" x14ac:dyDescent="0.45">
      <c r="A165">
        <v>1524</v>
      </c>
      <c r="B165" t="s">
        <v>259</v>
      </c>
      <c r="C165" s="81">
        <v>3719061971</v>
      </c>
      <c r="D165" s="81">
        <v>4099159400</v>
      </c>
      <c r="E165" s="81">
        <v>403361</v>
      </c>
      <c r="F165" s="81">
        <v>7817818010</v>
      </c>
    </row>
    <row r="166" spans="1:6" x14ac:dyDescent="0.45">
      <c r="A166">
        <v>152405</v>
      </c>
      <c r="B166" t="s">
        <v>552</v>
      </c>
      <c r="C166" s="81">
        <v>1995962313</v>
      </c>
      <c r="D166" s="81">
        <v>2063335881</v>
      </c>
      <c r="E166" s="81">
        <v>403361</v>
      </c>
      <c r="F166" s="81">
        <v>4058894833</v>
      </c>
    </row>
    <row r="167" spans="1:6" x14ac:dyDescent="0.45">
      <c r="A167">
        <v>15240501</v>
      </c>
      <c r="B167" t="s">
        <v>552</v>
      </c>
      <c r="C167" s="81">
        <v>1995962313</v>
      </c>
      <c r="D167" s="81">
        <v>2063335881</v>
      </c>
      <c r="E167" s="81">
        <v>403361</v>
      </c>
      <c r="F167" s="81">
        <v>4058894833</v>
      </c>
    </row>
    <row r="168" spans="1:6" x14ac:dyDescent="0.45">
      <c r="A168">
        <v>152410</v>
      </c>
      <c r="B168" t="s">
        <v>553</v>
      </c>
      <c r="C168" s="81">
        <v>1723099658</v>
      </c>
      <c r="D168" s="81">
        <v>2035823519</v>
      </c>
      <c r="E168" s="81">
        <v>0</v>
      </c>
      <c r="F168" s="81">
        <v>3758923177</v>
      </c>
    </row>
    <row r="169" spans="1:6" x14ac:dyDescent="0.45">
      <c r="A169">
        <v>15241001</v>
      </c>
      <c r="B169" t="s">
        <v>553</v>
      </c>
      <c r="C169" s="81">
        <v>1723099658</v>
      </c>
      <c r="D169" s="81">
        <v>2035823519</v>
      </c>
      <c r="E169" s="81">
        <v>0</v>
      </c>
      <c r="F169" s="81">
        <v>3758923177</v>
      </c>
    </row>
    <row r="170" spans="1:6" x14ac:dyDescent="0.45">
      <c r="A170">
        <v>1528</v>
      </c>
      <c r="B170" t="s">
        <v>554</v>
      </c>
      <c r="C170" s="81">
        <v>1784436754</v>
      </c>
      <c r="D170" s="81">
        <v>0</v>
      </c>
      <c r="E170" s="81">
        <v>0</v>
      </c>
      <c r="F170" s="81">
        <v>1784436754</v>
      </c>
    </row>
    <row r="171" spans="1:6" x14ac:dyDescent="0.45">
      <c r="A171">
        <v>152805</v>
      </c>
      <c r="B171" t="s">
        <v>555</v>
      </c>
      <c r="C171" s="81">
        <v>1443277147</v>
      </c>
      <c r="D171" s="81">
        <v>0</v>
      </c>
      <c r="E171" s="81">
        <v>0</v>
      </c>
      <c r="F171" s="81">
        <v>1443277147</v>
      </c>
    </row>
    <row r="172" spans="1:6" x14ac:dyDescent="0.45">
      <c r="A172">
        <v>15280501</v>
      </c>
      <c r="B172" t="s">
        <v>556</v>
      </c>
      <c r="C172" s="81">
        <v>1336129964</v>
      </c>
      <c r="D172" s="81">
        <v>0</v>
      </c>
      <c r="E172" s="81">
        <v>0</v>
      </c>
      <c r="F172" s="81">
        <v>1336129964</v>
      </c>
    </row>
    <row r="173" spans="1:6" x14ac:dyDescent="0.45">
      <c r="A173">
        <v>15280502</v>
      </c>
      <c r="B173" t="s">
        <v>557</v>
      </c>
      <c r="C173" s="81">
        <v>107147183</v>
      </c>
      <c r="D173" s="81">
        <v>0</v>
      </c>
      <c r="E173" s="81">
        <v>0</v>
      </c>
      <c r="F173" s="81">
        <v>107147183</v>
      </c>
    </row>
    <row r="174" spans="1:6" x14ac:dyDescent="0.45">
      <c r="A174">
        <v>152810</v>
      </c>
      <c r="B174" t="s">
        <v>558</v>
      </c>
      <c r="C174" s="81">
        <v>340011257</v>
      </c>
      <c r="D174" s="81">
        <v>0</v>
      </c>
      <c r="E174" s="81">
        <v>0</v>
      </c>
      <c r="F174" s="81">
        <v>340011257</v>
      </c>
    </row>
    <row r="175" spans="1:6" x14ac:dyDescent="0.45">
      <c r="A175">
        <v>15281001</v>
      </c>
      <c r="B175" t="s">
        <v>559</v>
      </c>
      <c r="C175" s="81">
        <v>340011257</v>
      </c>
      <c r="D175" s="81">
        <v>0</v>
      </c>
      <c r="E175" s="81">
        <v>0</v>
      </c>
      <c r="F175" s="81">
        <v>340011257</v>
      </c>
    </row>
    <row r="176" spans="1:6" x14ac:dyDescent="0.45">
      <c r="A176">
        <v>152820</v>
      </c>
      <c r="B176" t="s">
        <v>560</v>
      </c>
      <c r="C176" s="81">
        <v>1148350</v>
      </c>
      <c r="D176" s="81">
        <v>0</v>
      </c>
      <c r="E176" s="81">
        <v>0</v>
      </c>
      <c r="F176" s="81">
        <v>1148350</v>
      </c>
    </row>
    <row r="177" spans="1:6" x14ac:dyDescent="0.45">
      <c r="A177">
        <v>1540</v>
      </c>
      <c r="B177" t="s">
        <v>260</v>
      </c>
      <c r="C177" s="81">
        <v>630858277</v>
      </c>
      <c r="D177" s="81">
        <v>0</v>
      </c>
      <c r="E177" s="81">
        <v>412938277</v>
      </c>
      <c r="F177" s="81">
        <v>217920000</v>
      </c>
    </row>
    <row r="178" spans="1:6" x14ac:dyDescent="0.45">
      <c r="A178">
        <v>154005</v>
      </c>
      <c r="B178" t="s">
        <v>561</v>
      </c>
      <c r="C178" s="81">
        <v>603407977</v>
      </c>
      <c r="D178" s="81">
        <v>0</v>
      </c>
      <c r="E178" s="81">
        <v>412938277</v>
      </c>
      <c r="F178" s="81">
        <v>190469700</v>
      </c>
    </row>
    <row r="179" spans="1:6" x14ac:dyDescent="0.45">
      <c r="A179">
        <v>15400501</v>
      </c>
      <c r="B179" t="s">
        <v>561</v>
      </c>
      <c r="C179" s="81">
        <v>603407977</v>
      </c>
      <c r="D179" s="81">
        <v>0</v>
      </c>
      <c r="E179" s="81">
        <v>412938277</v>
      </c>
      <c r="F179" s="81">
        <v>190469700</v>
      </c>
    </row>
    <row r="180" spans="1:6" x14ac:dyDescent="0.45">
      <c r="A180">
        <v>154030</v>
      </c>
      <c r="B180" t="s">
        <v>562</v>
      </c>
      <c r="C180" s="81">
        <v>27450300</v>
      </c>
      <c r="D180" s="81">
        <v>0</v>
      </c>
      <c r="E180" s="81">
        <v>0</v>
      </c>
      <c r="F180" s="81">
        <v>27450300</v>
      </c>
    </row>
    <row r="181" spans="1:6" x14ac:dyDescent="0.45">
      <c r="A181">
        <v>15403001</v>
      </c>
      <c r="B181" t="s">
        <v>562</v>
      </c>
      <c r="C181" s="81">
        <v>27450300</v>
      </c>
      <c r="D181" s="81">
        <v>0</v>
      </c>
      <c r="E181" s="81">
        <v>0</v>
      </c>
      <c r="F181" s="81">
        <v>27450300</v>
      </c>
    </row>
    <row r="182" spans="1:6" x14ac:dyDescent="0.45">
      <c r="A182">
        <v>1592</v>
      </c>
      <c r="B182" t="s">
        <v>563</v>
      </c>
      <c r="C182" s="81">
        <v>-5515613780</v>
      </c>
      <c r="D182" s="81">
        <v>586797476</v>
      </c>
      <c r="E182" s="81">
        <v>264438078</v>
      </c>
      <c r="F182" s="81">
        <v>-5193254382</v>
      </c>
    </row>
    <row r="183" spans="1:6" x14ac:dyDescent="0.45">
      <c r="A183">
        <v>159205</v>
      </c>
      <c r="B183" t="s">
        <v>227</v>
      </c>
      <c r="C183" s="81">
        <v>-305681421</v>
      </c>
      <c r="D183" s="81">
        <v>165035253</v>
      </c>
      <c r="E183" s="81">
        <v>67139532</v>
      </c>
      <c r="F183" s="81">
        <v>-207785700</v>
      </c>
    </row>
    <row r="184" spans="1:6" x14ac:dyDescent="0.45">
      <c r="A184">
        <v>159215</v>
      </c>
      <c r="B184" t="s">
        <v>259</v>
      </c>
      <c r="C184" s="81">
        <v>-2491143893</v>
      </c>
      <c r="D184" s="81">
        <v>35206900</v>
      </c>
      <c r="E184" s="81">
        <v>83988622</v>
      </c>
      <c r="F184" s="81">
        <v>-2539925615</v>
      </c>
    </row>
    <row r="185" spans="1:6" x14ac:dyDescent="0.45">
      <c r="A185">
        <v>159220</v>
      </c>
      <c r="B185" t="s">
        <v>564</v>
      </c>
      <c r="C185" s="81">
        <v>-2333250189</v>
      </c>
      <c r="D185" s="81">
        <v>122059292</v>
      </c>
      <c r="E185" s="81">
        <v>113309924</v>
      </c>
      <c r="F185" s="81">
        <v>-2324500821</v>
      </c>
    </row>
    <row r="186" spans="1:6" x14ac:dyDescent="0.45">
      <c r="A186">
        <v>15922001</v>
      </c>
      <c r="B186" t="s">
        <v>554</v>
      </c>
      <c r="C186" s="81">
        <v>-2245164940</v>
      </c>
      <c r="D186" s="81">
        <v>122059292</v>
      </c>
      <c r="E186" s="81">
        <v>98312927</v>
      </c>
      <c r="F186" s="81">
        <v>-2221418575</v>
      </c>
    </row>
    <row r="187" spans="1:6" x14ac:dyDescent="0.45">
      <c r="A187">
        <v>15922002</v>
      </c>
      <c r="B187" t="s">
        <v>565</v>
      </c>
      <c r="C187" s="81">
        <v>-88085249</v>
      </c>
      <c r="D187" s="81">
        <v>0</v>
      </c>
      <c r="E187" s="81">
        <v>14996997</v>
      </c>
      <c r="F187" s="81">
        <v>-103082246</v>
      </c>
    </row>
    <row r="188" spans="1:6" x14ac:dyDescent="0.45">
      <c r="A188">
        <v>159235</v>
      </c>
      <c r="B188" t="s">
        <v>260</v>
      </c>
      <c r="C188" s="81">
        <v>-385538277</v>
      </c>
      <c r="D188" s="81">
        <v>264496031</v>
      </c>
      <c r="E188" s="81">
        <v>0</v>
      </c>
      <c r="F188" s="81">
        <v>-121042246</v>
      </c>
    </row>
    <row r="189" spans="1:6" x14ac:dyDescent="0.45">
      <c r="A189">
        <v>17</v>
      </c>
      <c r="B189" t="s">
        <v>566</v>
      </c>
      <c r="C189" s="81">
        <v>295388491</v>
      </c>
      <c r="D189" s="81">
        <v>179930673</v>
      </c>
      <c r="E189" s="81">
        <v>102060317</v>
      </c>
      <c r="F189" s="81">
        <v>373258847</v>
      </c>
    </row>
    <row r="190" spans="1:6" x14ac:dyDescent="0.45">
      <c r="A190">
        <v>1705</v>
      </c>
      <c r="B190" t="s">
        <v>567</v>
      </c>
      <c r="C190" s="81">
        <v>295388491</v>
      </c>
      <c r="D190" s="81">
        <v>155926827</v>
      </c>
      <c r="E190" s="81">
        <v>102060317</v>
      </c>
      <c r="F190" s="81">
        <v>349255001</v>
      </c>
    </row>
    <row r="191" spans="1:6" x14ac:dyDescent="0.45">
      <c r="A191">
        <v>170520</v>
      </c>
      <c r="B191" t="s">
        <v>568</v>
      </c>
      <c r="C191" s="81">
        <v>124555812</v>
      </c>
      <c r="D191" s="81">
        <v>155926827</v>
      </c>
      <c r="E191" s="81">
        <v>97857021</v>
      </c>
      <c r="F191" s="81">
        <v>182625618</v>
      </c>
    </row>
    <row r="192" spans="1:6" x14ac:dyDescent="0.45">
      <c r="A192">
        <v>17052001</v>
      </c>
      <c r="B192" t="s">
        <v>568</v>
      </c>
      <c r="C192" s="81">
        <v>125060555</v>
      </c>
      <c r="D192" s="81">
        <v>155926827</v>
      </c>
      <c r="E192" s="81">
        <v>97857021</v>
      </c>
      <c r="F192" s="81">
        <v>183130361</v>
      </c>
    </row>
    <row r="193" spans="1:6" x14ac:dyDescent="0.45">
      <c r="A193">
        <v>17052098</v>
      </c>
      <c r="B193" t="s">
        <v>569</v>
      </c>
      <c r="C193" s="81">
        <v>-504743</v>
      </c>
      <c r="D193" s="81">
        <v>0</v>
      </c>
      <c r="E193" s="81">
        <v>0</v>
      </c>
      <c r="F193" s="81">
        <v>-504743</v>
      </c>
    </row>
    <row r="194" spans="1:6" x14ac:dyDescent="0.45">
      <c r="A194">
        <v>170540</v>
      </c>
      <c r="B194" t="s">
        <v>161</v>
      </c>
      <c r="C194" s="81">
        <v>108111679</v>
      </c>
      <c r="D194" s="81">
        <v>0</v>
      </c>
      <c r="E194" s="81">
        <v>4203296</v>
      </c>
      <c r="F194" s="81">
        <v>103908383</v>
      </c>
    </row>
    <row r="195" spans="1:6" x14ac:dyDescent="0.45">
      <c r="A195">
        <v>170595</v>
      </c>
      <c r="B195" t="s">
        <v>49</v>
      </c>
      <c r="C195" s="81">
        <v>62721000</v>
      </c>
      <c r="D195" s="81">
        <v>0</v>
      </c>
      <c r="E195" s="81">
        <v>0</v>
      </c>
      <c r="F195" s="81">
        <v>62721000</v>
      </c>
    </row>
    <row r="196" spans="1:6" x14ac:dyDescent="0.45">
      <c r="A196">
        <v>17059502</v>
      </c>
      <c r="B196" t="s">
        <v>570</v>
      </c>
      <c r="C196" s="81">
        <v>62721000</v>
      </c>
      <c r="D196" s="81">
        <v>0</v>
      </c>
      <c r="E196" s="81">
        <v>0</v>
      </c>
      <c r="F196" s="81">
        <v>62721000</v>
      </c>
    </row>
    <row r="197" spans="1:6" x14ac:dyDescent="0.45">
      <c r="A197">
        <v>1710</v>
      </c>
      <c r="B197" t="s">
        <v>274</v>
      </c>
      <c r="C197" s="81">
        <v>0</v>
      </c>
      <c r="D197" s="81">
        <v>24003846</v>
      </c>
      <c r="E197" s="81">
        <v>0</v>
      </c>
      <c r="F197" s="81">
        <v>24003846</v>
      </c>
    </row>
    <row r="198" spans="1:6" x14ac:dyDescent="0.45">
      <c r="A198">
        <v>171016</v>
      </c>
      <c r="B198" t="s">
        <v>571</v>
      </c>
      <c r="C198" s="81">
        <v>0</v>
      </c>
      <c r="D198" s="81">
        <v>24003846</v>
      </c>
      <c r="E198" s="81">
        <v>0</v>
      </c>
      <c r="F198" s="81">
        <v>24003846</v>
      </c>
    </row>
    <row r="199" spans="1:6" x14ac:dyDescent="0.45">
      <c r="A199">
        <v>17101601</v>
      </c>
      <c r="B199" t="s">
        <v>572</v>
      </c>
      <c r="C199" s="81">
        <v>0</v>
      </c>
      <c r="D199" s="81">
        <v>24003846</v>
      </c>
      <c r="E199" s="81">
        <v>0</v>
      </c>
      <c r="F199" s="81">
        <v>24003846</v>
      </c>
    </row>
    <row r="200" spans="1:6" x14ac:dyDescent="0.45">
      <c r="A200">
        <v>2</v>
      </c>
      <c r="B200" t="s">
        <v>573</v>
      </c>
      <c r="C200" s="81">
        <v>-26320239545</v>
      </c>
      <c r="D200" s="81">
        <v>151281181005</v>
      </c>
      <c r="E200" s="81">
        <v>153685013755</v>
      </c>
      <c r="F200" s="81">
        <v>-28724072295</v>
      </c>
    </row>
    <row r="201" spans="1:6" x14ac:dyDescent="0.45">
      <c r="A201">
        <v>21</v>
      </c>
      <c r="B201" t="s">
        <v>574</v>
      </c>
      <c r="C201" s="81">
        <v>-9423295586</v>
      </c>
      <c r="D201" s="81">
        <v>8915713985</v>
      </c>
      <c r="E201" s="81">
        <v>10960251572</v>
      </c>
      <c r="F201" s="81">
        <v>-11467833173</v>
      </c>
    </row>
    <row r="202" spans="1:6" x14ac:dyDescent="0.45">
      <c r="A202">
        <v>2105</v>
      </c>
      <c r="B202" t="s">
        <v>575</v>
      </c>
      <c r="C202" s="81">
        <v>-9172014198</v>
      </c>
      <c r="D202" s="81">
        <v>6009306402</v>
      </c>
      <c r="E202" s="81">
        <v>8263054784</v>
      </c>
      <c r="F202" s="81">
        <v>-11425762580</v>
      </c>
    </row>
    <row r="203" spans="1:6" x14ac:dyDescent="0.45">
      <c r="A203">
        <v>210505</v>
      </c>
      <c r="B203" t="s">
        <v>576</v>
      </c>
      <c r="C203" s="81">
        <v>0</v>
      </c>
      <c r="D203" s="81">
        <v>938720162</v>
      </c>
      <c r="E203" s="81">
        <v>1020757777</v>
      </c>
      <c r="F203" s="81">
        <v>-82037615</v>
      </c>
    </row>
    <row r="204" spans="1:6" x14ac:dyDescent="0.45">
      <c r="A204">
        <v>21050501</v>
      </c>
      <c r="B204" t="s">
        <v>577</v>
      </c>
      <c r="C204" s="81">
        <v>0</v>
      </c>
      <c r="D204" s="81">
        <v>938720162</v>
      </c>
      <c r="E204" s="81">
        <v>1020757777</v>
      </c>
      <c r="F204" s="81">
        <v>-82037615</v>
      </c>
    </row>
    <row r="205" spans="1:6" x14ac:dyDescent="0.45">
      <c r="A205">
        <v>210510</v>
      </c>
      <c r="B205" t="s">
        <v>578</v>
      </c>
      <c r="C205" s="81">
        <v>-9172014198</v>
      </c>
      <c r="D205" s="81">
        <v>5070586240</v>
      </c>
      <c r="E205" s="81">
        <v>7242297007</v>
      </c>
      <c r="F205" s="81">
        <v>-11343724965</v>
      </c>
    </row>
    <row r="206" spans="1:6" x14ac:dyDescent="0.45">
      <c r="A206">
        <v>21051001</v>
      </c>
      <c r="B206" t="s">
        <v>15</v>
      </c>
      <c r="C206" s="81">
        <v>0</v>
      </c>
      <c r="D206" s="81">
        <v>100000000</v>
      </c>
      <c r="E206" s="81">
        <v>942896380</v>
      </c>
      <c r="F206" s="81">
        <v>-842896380</v>
      </c>
    </row>
    <row r="207" spans="1:6" x14ac:dyDescent="0.45">
      <c r="A207">
        <v>2105100101</v>
      </c>
      <c r="B207" t="s">
        <v>579</v>
      </c>
      <c r="C207" s="81">
        <v>0</v>
      </c>
      <c r="D207" s="81">
        <v>0</v>
      </c>
      <c r="E207" s="81">
        <v>344369934</v>
      </c>
      <c r="F207" s="81">
        <v>-344369934</v>
      </c>
    </row>
    <row r="208" spans="1:6" x14ac:dyDescent="0.45">
      <c r="A208">
        <v>2105100102</v>
      </c>
      <c r="B208" t="s">
        <v>580</v>
      </c>
      <c r="C208" s="81">
        <v>0</v>
      </c>
      <c r="D208" s="81">
        <v>50000000</v>
      </c>
      <c r="E208" s="81">
        <v>349693226</v>
      </c>
      <c r="F208" s="81">
        <v>-299693226</v>
      </c>
    </row>
    <row r="209" spans="1:6" x14ac:dyDescent="0.45">
      <c r="A209">
        <v>2105100103</v>
      </c>
      <c r="B209" t="s">
        <v>581</v>
      </c>
      <c r="C209" s="81">
        <v>0</v>
      </c>
      <c r="D209" s="81">
        <v>11666666</v>
      </c>
      <c r="E209" s="81">
        <v>151259359</v>
      </c>
      <c r="F209" s="81">
        <v>-139592693</v>
      </c>
    </row>
    <row r="210" spans="1:6" x14ac:dyDescent="0.45">
      <c r="A210">
        <v>2105100104</v>
      </c>
      <c r="B210" t="s">
        <v>582</v>
      </c>
      <c r="C210" s="81">
        <v>0</v>
      </c>
      <c r="D210" s="81">
        <v>17500000</v>
      </c>
      <c r="E210" s="81">
        <v>35000000</v>
      </c>
      <c r="F210" s="81">
        <v>-17500000</v>
      </c>
    </row>
    <row r="211" spans="1:6" x14ac:dyDescent="0.45">
      <c r="A211">
        <v>2105100105</v>
      </c>
      <c r="B211" t="s">
        <v>583</v>
      </c>
      <c r="C211" s="81">
        <v>0</v>
      </c>
      <c r="D211" s="81">
        <v>20833334</v>
      </c>
      <c r="E211" s="81">
        <v>62573861</v>
      </c>
      <c r="F211" s="81">
        <v>-41740527</v>
      </c>
    </row>
    <row r="212" spans="1:6" x14ac:dyDescent="0.45">
      <c r="A212">
        <v>21051002</v>
      </c>
      <c r="B212" t="s">
        <v>453</v>
      </c>
      <c r="C212" s="81">
        <v>-1122577470</v>
      </c>
      <c r="D212" s="81">
        <v>2622577470</v>
      </c>
      <c r="E212" s="81">
        <v>3090000000</v>
      </c>
      <c r="F212" s="81">
        <v>-1590000000</v>
      </c>
    </row>
    <row r="213" spans="1:6" x14ac:dyDescent="0.45">
      <c r="A213">
        <v>2105100201</v>
      </c>
      <c r="B213" t="s">
        <v>584</v>
      </c>
      <c r="C213" s="81">
        <v>-401327469</v>
      </c>
      <c r="D213" s="81">
        <v>401327469</v>
      </c>
      <c r="E213" s="81">
        <v>0</v>
      </c>
      <c r="F213" s="81">
        <v>0</v>
      </c>
    </row>
    <row r="214" spans="1:6" x14ac:dyDescent="0.45">
      <c r="A214">
        <v>2105100202</v>
      </c>
      <c r="B214" t="s">
        <v>585</v>
      </c>
      <c r="C214" s="81">
        <v>-400000000</v>
      </c>
      <c r="D214" s="81">
        <v>400000000</v>
      </c>
      <c r="E214" s="81">
        <v>0</v>
      </c>
      <c r="F214" s="81">
        <v>0</v>
      </c>
    </row>
    <row r="215" spans="1:6" x14ac:dyDescent="0.45">
      <c r="A215">
        <v>2105100203</v>
      </c>
      <c r="B215" t="s">
        <v>586</v>
      </c>
      <c r="C215" s="81">
        <v>-175000002</v>
      </c>
      <c r="D215" s="81">
        <v>175000002</v>
      </c>
      <c r="E215" s="81">
        <v>0</v>
      </c>
      <c r="F215" s="81">
        <v>0</v>
      </c>
    </row>
    <row r="216" spans="1:6" x14ac:dyDescent="0.45">
      <c r="A216">
        <v>2105100204</v>
      </c>
      <c r="B216" t="s">
        <v>587</v>
      </c>
      <c r="C216" s="81">
        <v>-52500000</v>
      </c>
      <c r="D216" s="81">
        <v>52500000</v>
      </c>
      <c r="E216" s="81">
        <v>0</v>
      </c>
      <c r="F216" s="81">
        <v>0</v>
      </c>
    </row>
    <row r="217" spans="1:6" x14ac:dyDescent="0.45">
      <c r="A217">
        <v>2105100205</v>
      </c>
      <c r="B217" t="s">
        <v>588</v>
      </c>
      <c r="C217" s="81">
        <v>-93749999</v>
      </c>
      <c r="D217" s="81">
        <v>93749999</v>
      </c>
      <c r="E217" s="81">
        <v>0</v>
      </c>
      <c r="F217" s="81">
        <v>0</v>
      </c>
    </row>
    <row r="218" spans="1:6" x14ac:dyDescent="0.45">
      <c r="A218">
        <v>2105100206</v>
      </c>
      <c r="B218" t="s">
        <v>589</v>
      </c>
      <c r="C218" s="81">
        <v>0</v>
      </c>
      <c r="D218" s="81">
        <v>400000000</v>
      </c>
      <c r="E218" s="81">
        <v>1900000000</v>
      </c>
      <c r="F218" s="81">
        <v>-1500000000</v>
      </c>
    </row>
    <row r="219" spans="1:6" x14ac:dyDescent="0.45">
      <c r="A219">
        <v>2105100207</v>
      </c>
      <c r="B219" t="s">
        <v>590</v>
      </c>
      <c r="C219" s="81">
        <v>0</v>
      </c>
      <c r="D219" s="81">
        <v>550000000</v>
      </c>
      <c r="E219" s="81">
        <v>640000000</v>
      </c>
      <c r="F219" s="81">
        <v>-90000000</v>
      </c>
    </row>
    <row r="220" spans="1:6" x14ac:dyDescent="0.45">
      <c r="A220">
        <v>2105100208</v>
      </c>
      <c r="B220" t="s">
        <v>591</v>
      </c>
      <c r="C220" s="81">
        <v>0</v>
      </c>
      <c r="D220" s="81">
        <v>550000000</v>
      </c>
      <c r="E220" s="81">
        <v>550000000</v>
      </c>
      <c r="F220" s="81">
        <v>0</v>
      </c>
    </row>
    <row r="221" spans="1:6" x14ac:dyDescent="0.45">
      <c r="A221">
        <v>21051005</v>
      </c>
      <c r="B221" t="s">
        <v>592</v>
      </c>
      <c r="C221" s="81">
        <v>-4600000000</v>
      </c>
      <c r="D221" s="81">
        <v>682618340</v>
      </c>
      <c r="E221" s="81">
        <v>1480807293</v>
      </c>
      <c r="F221" s="81">
        <v>-5398188953</v>
      </c>
    </row>
    <row r="222" spans="1:6" x14ac:dyDescent="0.45">
      <c r="A222">
        <v>2105100501</v>
      </c>
      <c r="B222" t="s">
        <v>593</v>
      </c>
      <c r="C222" s="81">
        <v>-4600000000</v>
      </c>
      <c r="D222" s="81">
        <v>272141954</v>
      </c>
      <c r="E222" s="81">
        <v>0</v>
      </c>
      <c r="F222" s="81">
        <v>-4327858046</v>
      </c>
    </row>
    <row r="223" spans="1:6" x14ac:dyDescent="0.45">
      <c r="A223">
        <v>2105100502</v>
      </c>
      <c r="B223" t="s">
        <v>594</v>
      </c>
      <c r="C223" s="81">
        <v>0</v>
      </c>
      <c r="D223" s="81">
        <v>156430690</v>
      </c>
      <c r="E223" s="81">
        <v>436170200</v>
      </c>
      <c r="F223" s="81">
        <v>-279739510</v>
      </c>
    </row>
    <row r="224" spans="1:6" x14ac:dyDescent="0.45">
      <c r="A224">
        <v>2105100503</v>
      </c>
      <c r="B224" t="s">
        <v>595</v>
      </c>
      <c r="C224" s="81">
        <v>0</v>
      </c>
      <c r="D224" s="81">
        <v>190212364</v>
      </c>
      <c r="E224" s="81">
        <v>570637093</v>
      </c>
      <c r="F224" s="81">
        <v>-380424729</v>
      </c>
    </row>
    <row r="225" spans="1:6" x14ac:dyDescent="0.45">
      <c r="A225">
        <v>2105100504</v>
      </c>
      <c r="B225" t="s">
        <v>596</v>
      </c>
      <c r="C225" s="81">
        <v>0</v>
      </c>
      <c r="D225" s="81">
        <v>24999999</v>
      </c>
      <c r="E225" s="81">
        <v>200000000</v>
      </c>
      <c r="F225" s="81">
        <v>-175000001</v>
      </c>
    </row>
    <row r="226" spans="1:6" x14ac:dyDescent="0.45">
      <c r="A226">
        <v>2105100505</v>
      </c>
      <c r="B226" t="s">
        <v>597</v>
      </c>
      <c r="C226" s="81">
        <v>0</v>
      </c>
      <c r="D226" s="81">
        <v>33333332</v>
      </c>
      <c r="E226" s="81">
        <v>200000000</v>
      </c>
      <c r="F226" s="81">
        <v>-166666668</v>
      </c>
    </row>
    <row r="227" spans="1:6" x14ac:dyDescent="0.45">
      <c r="A227">
        <v>2105100506</v>
      </c>
      <c r="B227" t="s">
        <v>598</v>
      </c>
      <c r="C227" s="81">
        <v>0</v>
      </c>
      <c r="D227" s="81">
        <v>4833334</v>
      </c>
      <c r="E227" s="81">
        <v>58000000</v>
      </c>
      <c r="F227" s="81">
        <v>-53166666</v>
      </c>
    </row>
    <row r="228" spans="1:6" x14ac:dyDescent="0.45">
      <c r="A228">
        <v>2105100507</v>
      </c>
      <c r="B228" t="s">
        <v>599</v>
      </c>
      <c r="C228" s="81">
        <v>0</v>
      </c>
      <c r="D228" s="81">
        <v>666667</v>
      </c>
      <c r="E228" s="81">
        <v>16000000</v>
      </c>
      <c r="F228" s="81">
        <v>-15333333</v>
      </c>
    </row>
    <row r="229" spans="1:6" x14ac:dyDescent="0.45">
      <c r="A229">
        <v>21051007</v>
      </c>
      <c r="B229" t="s">
        <v>13</v>
      </c>
      <c r="C229" s="81">
        <v>-2163056466</v>
      </c>
      <c r="D229" s="81">
        <v>848724375</v>
      </c>
      <c r="E229" s="81">
        <v>749583334</v>
      </c>
      <c r="F229" s="81">
        <v>-2063915425</v>
      </c>
    </row>
    <row r="230" spans="1:6" x14ac:dyDescent="0.45">
      <c r="A230">
        <v>2105100701</v>
      </c>
      <c r="B230" t="s">
        <v>600</v>
      </c>
      <c r="C230" s="81">
        <v>-817841899</v>
      </c>
      <c r="D230" s="81">
        <v>227683663</v>
      </c>
      <c r="E230" s="81">
        <v>9583334</v>
      </c>
      <c r="F230" s="81">
        <v>-599741570</v>
      </c>
    </row>
    <row r="231" spans="1:6" x14ac:dyDescent="0.45">
      <c r="A231">
        <v>2105100702</v>
      </c>
      <c r="B231" t="s">
        <v>601</v>
      </c>
      <c r="C231" s="81">
        <v>-344730295</v>
      </c>
      <c r="D231" s="81">
        <v>176001021</v>
      </c>
      <c r="E231" s="81">
        <v>0</v>
      </c>
      <c r="F231" s="81">
        <v>-168729274</v>
      </c>
    </row>
    <row r="232" spans="1:6" x14ac:dyDescent="0.45">
      <c r="A232">
        <v>2105100703</v>
      </c>
      <c r="B232" t="s">
        <v>602</v>
      </c>
      <c r="C232" s="81">
        <v>-14101465</v>
      </c>
      <c r="D232" s="81">
        <v>6275000</v>
      </c>
      <c r="E232" s="81">
        <v>0</v>
      </c>
      <c r="F232" s="81">
        <v>-7826465</v>
      </c>
    </row>
    <row r="233" spans="1:6" x14ac:dyDescent="0.45">
      <c r="A233">
        <v>2105100704</v>
      </c>
      <c r="B233" t="s">
        <v>603</v>
      </c>
      <c r="C233" s="81">
        <v>-430553943</v>
      </c>
      <c r="D233" s="81">
        <v>120928551</v>
      </c>
      <c r="E233" s="81">
        <v>0</v>
      </c>
      <c r="F233" s="81">
        <v>-309625392</v>
      </c>
    </row>
    <row r="234" spans="1:6" x14ac:dyDescent="0.45">
      <c r="A234">
        <v>2105100705</v>
      </c>
      <c r="B234" t="s">
        <v>604</v>
      </c>
      <c r="C234" s="81">
        <v>-86110113</v>
      </c>
      <c r="D234" s="81">
        <v>24334183</v>
      </c>
      <c r="E234" s="81">
        <v>0</v>
      </c>
      <c r="F234" s="81">
        <v>-61775930</v>
      </c>
    </row>
    <row r="235" spans="1:6" x14ac:dyDescent="0.45">
      <c r="A235">
        <v>2105100706</v>
      </c>
      <c r="B235" t="s">
        <v>605</v>
      </c>
      <c r="C235" s="81">
        <v>-172219973</v>
      </c>
      <c r="D235" s="81">
        <v>44445392</v>
      </c>
      <c r="E235" s="81">
        <v>0</v>
      </c>
      <c r="F235" s="81">
        <v>-127774581</v>
      </c>
    </row>
    <row r="236" spans="1:6" x14ac:dyDescent="0.45">
      <c r="A236">
        <v>2105100707</v>
      </c>
      <c r="B236" t="s">
        <v>606</v>
      </c>
      <c r="C236" s="81">
        <v>-201666475</v>
      </c>
      <c r="D236" s="81">
        <v>55000222</v>
      </c>
      <c r="E236" s="81">
        <v>0</v>
      </c>
      <c r="F236" s="81">
        <v>-146666253</v>
      </c>
    </row>
    <row r="237" spans="1:6" x14ac:dyDescent="0.45">
      <c r="A237">
        <v>2105100708</v>
      </c>
      <c r="B237" t="s">
        <v>607</v>
      </c>
      <c r="C237" s="81">
        <v>-95832303</v>
      </c>
      <c r="D237" s="81">
        <v>86415704</v>
      </c>
      <c r="E237" s="81">
        <v>0</v>
      </c>
      <c r="F237" s="81">
        <v>-9416599</v>
      </c>
    </row>
    <row r="238" spans="1:6" x14ac:dyDescent="0.45">
      <c r="A238">
        <v>2105100709</v>
      </c>
      <c r="B238" t="s">
        <v>608</v>
      </c>
      <c r="C238" s="81">
        <v>0</v>
      </c>
      <c r="D238" s="81">
        <v>17223835</v>
      </c>
      <c r="E238" s="81">
        <v>155000000</v>
      </c>
      <c r="F238" s="81">
        <v>-137776165</v>
      </c>
    </row>
    <row r="239" spans="1:6" x14ac:dyDescent="0.45">
      <c r="A239">
        <v>2105100710</v>
      </c>
      <c r="B239" t="s">
        <v>609</v>
      </c>
      <c r="C239" s="81">
        <v>0</v>
      </c>
      <c r="D239" s="81">
        <v>7083470</v>
      </c>
      <c r="E239" s="81">
        <v>85000000</v>
      </c>
      <c r="F239" s="81">
        <v>-77916530</v>
      </c>
    </row>
    <row r="240" spans="1:6" x14ac:dyDescent="0.45">
      <c r="A240">
        <v>2105100711</v>
      </c>
      <c r="B240" t="s">
        <v>610</v>
      </c>
      <c r="C240" s="81">
        <v>0</v>
      </c>
      <c r="D240" s="81">
        <v>83333334</v>
      </c>
      <c r="E240" s="81">
        <v>500000000</v>
      </c>
      <c r="F240" s="81">
        <v>-416666666</v>
      </c>
    </row>
    <row r="241" spans="1:6" x14ac:dyDescent="0.45">
      <c r="A241">
        <v>21051009</v>
      </c>
      <c r="B241" t="s">
        <v>14</v>
      </c>
      <c r="C241" s="81">
        <v>-967332145</v>
      </c>
      <c r="D241" s="81">
        <v>746617938</v>
      </c>
      <c r="E241" s="81">
        <v>979010000</v>
      </c>
      <c r="F241" s="81">
        <v>-1199724207</v>
      </c>
    </row>
    <row r="242" spans="1:6" x14ac:dyDescent="0.45">
      <c r="A242">
        <v>2105100901</v>
      </c>
      <c r="B242" t="s">
        <v>611</v>
      </c>
      <c r="C242" s="81">
        <v>-148799946</v>
      </c>
      <c r="D242" s="81">
        <v>148799946</v>
      </c>
      <c r="E242" s="81">
        <v>0</v>
      </c>
      <c r="F242" s="81">
        <v>0</v>
      </c>
    </row>
    <row r="243" spans="1:6" x14ac:dyDescent="0.45">
      <c r="A243">
        <v>2105100902</v>
      </c>
      <c r="B243" t="s">
        <v>612</v>
      </c>
      <c r="C243" s="81">
        <v>-314999996</v>
      </c>
      <c r="D243" s="81">
        <v>93406809</v>
      </c>
      <c r="E243" s="81">
        <v>0</v>
      </c>
      <c r="F243" s="81">
        <v>-221593187</v>
      </c>
    </row>
    <row r="244" spans="1:6" x14ac:dyDescent="0.45">
      <c r="A244">
        <v>2105100903</v>
      </c>
      <c r="B244" t="s">
        <v>613</v>
      </c>
      <c r="C244" s="81">
        <v>-51151250</v>
      </c>
      <c r="D244" s="81">
        <v>51151250</v>
      </c>
      <c r="E244" s="81">
        <v>0</v>
      </c>
      <c r="F244" s="81">
        <v>0</v>
      </c>
    </row>
    <row r="245" spans="1:6" x14ac:dyDescent="0.45">
      <c r="A245">
        <v>2105100904</v>
      </c>
      <c r="B245" t="s">
        <v>614</v>
      </c>
      <c r="C245" s="81">
        <v>-300000005</v>
      </c>
      <c r="D245" s="81">
        <v>89999922</v>
      </c>
      <c r="E245" s="81">
        <v>0</v>
      </c>
      <c r="F245" s="81">
        <v>-210000083</v>
      </c>
    </row>
    <row r="246" spans="1:6" x14ac:dyDescent="0.45">
      <c r="A246">
        <v>2105100905</v>
      </c>
      <c r="B246" t="s">
        <v>615</v>
      </c>
      <c r="C246" s="81">
        <v>-152380948</v>
      </c>
      <c r="D246" s="81">
        <v>66676674</v>
      </c>
      <c r="E246" s="81">
        <v>10000</v>
      </c>
      <c r="F246" s="81">
        <v>-85714274</v>
      </c>
    </row>
    <row r="247" spans="1:6" x14ac:dyDescent="0.45">
      <c r="A247">
        <v>2105100906</v>
      </c>
      <c r="B247" t="s">
        <v>616</v>
      </c>
      <c r="C247" s="81">
        <v>0</v>
      </c>
      <c r="D247" s="81">
        <v>20000000</v>
      </c>
      <c r="E247" s="81">
        <v>160000000</v>
      </c>
      <c r="F247" s="81">
        <v>-140000000</v>
      </c>
    </row>
    <row r="248" spans="1:6" x14ac:dyDescent="0.45">
      <c r="A248">
        <v>2105100907</v>
      </c>
      <c r="B248" t="s">
        <v>617</v>
      </c>
      <c r="C248" s="81">
        <v>0</v>
      </c>
      <c r="D248" s="81">
        <v>19916670</v>
      </c>
      <c r="E248" s="81">
        <v>239000000</v>
      </c>
      <c r="F248" s="81">
        <v>-219083330</v>
      </c>
    </row>
    <row r="249" spans="1:6" x14ac:dyDescent="0.45">
      <c r="A249">
        <v>2105100908</v>
      </c>
      <c r="B249" t="s">
        <v>618</v>
      </c>
      <c r="C249" s="81">
        <v>0</v>
      </c>
      <c r="D249" s="81">
        <v>240000000</v>
      </c>
      <c r="E249" s="81">
        <v>480000000</v>
      </c>
      <c r="F249" s="81">
        <v>-240000000</v>
      </c>
    </row>
    <row r="250" spans="1:6" x14ac:dyDescent="0.45">
      <c r="A250">
        <v>2105100909</v>
      </c>
      <c r="B250" t="s">
        <v>619</v>
      </c>
      <c r="C250" s="81">
        <v>0</v>
      </c>
      <c r="D250" s="81">
        <v>16666667</v>
      </c>
      <c r="E250" s="81">
        <v>100000000</v>
      </c>
      <c r="F250" s="81">
        <v>-83333333</v>
      </c>
    </row>
    <row r="251" spans="1:6" x14ac:dyDescent="0.45">
      <c r="A251">
        <v>21051010</v>
      </c>
      <c r="B251" t="s">
        <v>16</v>
      </c>
      <c r="C251" s="81">
        <v>-319048117</v>
      </c>
      <c r="D251" s="81">
        <v>70048117</v>
      </c>
      <c r="E251" s="81">
        <v>0</v>
      </c>
      <c r="F251" s="81">
        <v>-249000000</v>
      </c>
    </row>
    <row r="252" spans="1:6" x14ac:dyDescent="0.45">
      <c r="A252">
        <v>2105101001</v>
      </c>
      <c r="B252" t="s">
        <v>620</v>
      </c>
      <c r="C252" s="81">
        <v>-319048117</v>
      </c>
      <c r="D252" s="81">
        <v>70048117</v>
      </c>
      <c r="E252" s="81">
        <v>0</v>
      </c>
      <c r="F252" s="81">
        <v>-249000000</v>
      </c>
    </row>
    <row r="253" spans="1:6" x14ac:dyDescent="0.45">
      <c r="A253">
        <v>2150</v>
      </c>
      <c r="B253" t="s">
        <v>621</v>
      </c>
      <c r="C253" s="81">
        <v>-236473431</v>
      </c>
      <c r="D253" s="81">
        <v>2814275189</v>
      </c>
      <c r="E253" s="81">
        <v>2609363344</v>
      </c>
      <c r="F253" s="81">
        <v>-31561586</v>
      </c>
    </row>
    <row r="254" spans="1:6" x14ac:dyDescent="0.45">
      <c r="A254">
        <v>215001</v>
      </c>
      <c r="B254" t="s">
        <v>622</v>
      </c>
      <c r="C254" s="81">
        <v>-236473431</v>
      </c>
      <c r="D254" s="81">
        <v>2814275189</v>
      </c>
      <c r="E254" s="81">
        <v>2609363344</v>
      </c>
      <c r="F254" s="81">
        <v>-31561586</v>
      </c>
    </row>
    <row r="255" spans="1:6" x14ac:dyDescent="0.45">
      <c r="A255">
        <v>2195</v>
      </c>
      <c r="B255" t="s">
        <v>623</v>
      </c>
      <c r="C255" s="81">
        <v>-14807957</v>
      </c>
      <c r="D255" s="81">
        <v>92132394</v>
      </c>
      <c r="E255" s="81">
        <v>87833444</v>
      </c>
      <c r="F255" s="81">
        <v>-10509007</v>
      </c>
    </row>
    <row r="256" spans="1:6" x14ac:dyDescent="0.45">
      <c r="A256">
        <v>219595</v>
      </c>
      <c r="B256" t="s">
        <v>624</v>
      </c>
      <c r="C256" s="81">
        <v>-14807957</v>
      </c>
      <c r="D256" s="81">
        <v>92132394</v>
      </c>
      <c r="E256" s="81">
        <v>87833444</v>
      </c>
      <c r="F256" s="81">
        <v>-10509007</v>
      </c>
    </row>
    <row r="257" spans="1:7" x14ac:dyDescent="0.45">
      <c r="A257">
        <v>21959503</v>
      </c>
      <c r="B257" t="s">
        <v>625</v>
      </c>
      <c r="C257" s="81">
        <v>-14807957</v>
      </c>
      <c r="D257" s="81">
        <v>92132394</v>
      </c>
      <c r="E257" s="81">
        <v>87833444</v>
      </c>
      <c r="F257" s="81">
        <v>-10509007</v>
      </c>
    </row>
    <row r="258" spans="1:7" x14ac:dyDescent="0.45">
      <c r="A258">
        <v>2195950301</v>
      </c>
      <c r="B258" t="s">
        <v>626</v>
      </c>
      <c r="C258" s="81">
        <v>-5200497</v>
      </c>
      <c r="D258" s="81">
        <v>41622614</v>
      </c>
      <c r="E258" s="81">
        <v>40252439</v>
      </c>
      <c r="F258" s="81">
        <v>-3830322</v>
      </c>
    </row>
    <row r="259" spans="1:7" x14ac:dyDescent="0.45">
      <c r="A259">
        <v>219595030101</v>
      </c>
      <c r="B259" t="s">
        <v>627</v>
      </c>
      <c r="C259" s="81">
        <v>-188360</v>
      </c>
      <c r="D259" s="81">
        <v>13608449</v>
      </c>
      <c r="E259" s="81">
        <v>13679080</v>
      </c>
      <c r="F259" s="81">
        <v>-258991</v>
      </c>
    </row>
    <row r="260" spans="1:7" x14ac:dyDescent="0.45">
      <c r="A260">
        <v>219595030102</v>
      </c>
      <c r="B260" t="s">
        <v>628</v>
      </c>
      <c r="C260" s="81">
        <v>-5012136</v>
      </c>
      <c r="D260" s="81">
        <v>28014164</v>
      </c>
      <c r="E260" s="81">
        <v>26573359</v>
      </c>
      <c r="F260" s="81">
        <v>-3571331</v>
      </c>
    </row>
    <row r="261" spans="1:7" x14ac:dyDescent="0.45">
      <c r="A261">
        <v>219595030105</v>
      </c>
      <c r="B261" t="s">
        <v>629</v>
      </c>
      <c r="C261" s="81">
        <v>-1</v>
      </c>
      <c r="D261" s="81">
        <v>1</v>
      </c>
      <c r="E261" s="81">
        <v>0</v>
      </c>
      <c r="F261" s="81">
        <v>0</v>
      </c>
    </row>
    <row r="262" spans="1:7" x14ac:dyDescent="0.45">
      <c r="A262">
        <v>2195950303</v>
      </c>
      <c r="B262" t="s">
        <v>13</v>
      </c>
      <c r="C262" s="81">
        <v>-5909792</v>
      </c>
      <c r="D262" s="81">
        <v>20800000</v>
      </c>
      <c r="E262" s="81">
        <v>18046596</v>
      </c>
      <c r="F262" s="81">
        <v>-3156388</v>
      </c>
    </row>
    <row r="263" spans="1:7" x14ac:dyDescent="0.45">
      <c r="A263">
        <v>219595030301</v>
      </c>
      <c r="B263" t="s">
        <v>630</v>
      </c>
      <c r="C263" s="81">
        <v>-5909792</v>
      </c>
      <c r="D263" s="81">
        <v>20800000</v>
      </c>
      <c r="E263" s="81">
        <v>18046596</v>
      </c>
      <c r="F263" s="81">
        <v>-3156388</v>
      </c>
    </row>
    <row r="264" spans="1:7" x14ac:dyDescent="0.45">
      <c r="A264">
        <v>2195950304</v>
      </c>
      <c r="B264" t="s">
        <v>631</v>
      </c>
      <c r="C264" s="81">
        <v>-3697668</v>
      </c>
      <c r="D264" s="81">
        <v>29709780</v>
      </c>
      <c r="E264" s="81">
        <v>29534409</v>
      </c>
      <c r="F264" s="81">
        <v>-3522297</v>
      </c>
    </row>
    <row r="265" spans="1:7" x14ac:dyDescent="0.45">
      <c r="A265">
        <v>219595030401</v>
      </c>
      <c r="B265" t="s">
        <v>632</v>
      </c>
      <c r="C265" s="81">
        <v>-3697668</v>
      </c>
      <c r="D265" s="81">
        <v>29709780</v>
      </c>
      <c r="E265" s="81">
        <v>29534409</v>
      </c>
      <c r="F265" s="81">
        <v>-3522297</v>
      </c>
    </row>
    <row r="266" spans="1:7" x14ac:dyDescent="0.45">
      <c r="A266">
        <v>22</v>
      </c>
      <c r="B266" t="s">
        <v>633</v>
      </c>
      <c r="C266" s="81">
        <v>-5942871815</v>
      </c>
      <c r="D266" s="81">
        <v>18611839680</v>
      </c>
      <c r="E266" s="81">
        <v>16817110007</v>
      </c>
      <c r="F266" s="81">
        <v>-4148142142</v>
      </c>
      <c r="G266" s="81">
        <f>F266-F271</f>
        <v>-1256326607</v>
      </c>
    </row>
    <row r="267" spans="1:7" x14ac:dyDescent="0.45">
      <c r="A267">
        <v>2205</v>
      </c>
      <c r="B267" t="s">
        <v>475</v>
      </c>
      <c r="C267" s="81">
        <v>-5942871815</v>
      </c>
      <c r="D267" s="81">
        <v>18611839680</v>
      </c>
      <c r="E267" s="81">
        <v>16817110007</v>
      </c>
      <c r="F267" s="81">
        <v>-4148142142</v>
      </c>
    </row>
    <row r="268" spans="1:7" x14ac:dyDescent="0.45">
      <c r="A268">
        <v>220505</v>
      </c>
      <c r="B268" t="s">
        <v>475</v>
      </c>
      <c r="C268" s="81">
        <v>-5942871815</v>
      </c>
      <c r="D268" s="81">
        <v>18611839680</v>
      </c>
      <c r="E268" s="81">
        <v>16817110007</v>
      </c>
      <c r="F268" s="81">
        <v>-4148142142</v>
      </c>
    </row>
    <row r="269" spans="1:7" x14ac:dyDescent="0.45">
      <c r="A269">
        <v>220505001</v>
      </c>
      <c r="B269" t="s">
        <v>634</v>
      </c>
      <c r="C269" s="81">
        <v>-1698346697</v>
      </c>
      <c r="D269" s="81">
        <v>13847465329</v>
      </c>
      <c r="E269" s="81">
        <v>12681153455</v>
      </c>
      <c r="F269" s="81">
        <v>-532034823</v>
      </c>
    </row>
    <row r="270" spans="1:7" x14ac:dyDescent="0.45">
      <c r="A270">
        <v>220505003</v>
      </c>
      <c r="B270" t="s">
        <v>101</v>
      </c>
      <c r="C270" s="81">
        <v>-251399</v>
      </c>
      <c r="D270" s="81">
        <v>24172750</v>
      </c>
      <c r="E270" s="81">
        <v>34802495</v>
      </c>
      <c r="F270" s="81">
        <v>-10881144</v>
      </c>
    </row>
    <row r="271" spans="1:7" x14ac:dyDescent="0.45">
      <c r="A271">
        <v>220505004</v>
      </c>
      <c r="B271" t="s">
        <v>635</v>
      </c>
      <c r="C271" s="81">
        <v>-3631879249</v>
      </c>
      <c r="D271" s="81">
        <v>1737481462</v>
      </c>
      <c r="E271" s="81">
        <v>997417748</v>
      </c>
      <c r="F271" s="81">
        <v>-2891815535</v>
      </c>
    </row>
    <row r="272" spans="1:7" x14ac:dyDescent="0.45">
      <c r="A272">
        <v>220505006</v>
      </c>
      <c r="B272" t="s">
        <v>636</v>
      </c>
      <c r="C272" s="81">
        <v>0</v>
      </c>
      <c r="D272" s="81">
        <v>2334654139</v>
      </c>
      <c r="E272" s="81">
        <v>2344040309</v>
      </c>
      <c r="F272" s="81">
        <v>-9386170</v>
      </c>
    </row>
    <row r="273" spans="1:6" x14ac:dyDescent="0.45">
      <c r="A273">
        <v>22050509</v>
      </c>
      <c r="B273" t="s">
        <v>637</v>
      </c>
      <c r="C273" s="81">
        <v>-612394470</v>
      </c>
      <c r="D273" s="81">
        <v>668066000</v>
      </c>
      <c r="E273" s="81">
        <v>759696000</v>
      </c>
      <c r="F273" s="81">
        <v>-704024470</v>
      </c>
    </row>
    <row r="274" spans="1:6" x14ac:dyDescent="0.45">
      <c r="A274">
        <v>23</v>
      </c>
      <c r="B274" t="s">
        <v>638</v>
      </c>
      <c r="C274" s="81">
        <v>-4256534069</v>
      </c>
      <c r="D274" s="81">
        <v>42485465164</v>
      </c>
      <c r="E274" s="81">
        <v>42129272685</v>
      </c>
      <c r="F274" s="81">
        <v>-3900341590</v>
      </c>
    </row>
    <row r="275" spans="1:6" x14ac:dyDescent="0.45">
      <c r="A275">
        <v>2335</v>
      </c>
      <c r="B275" t="s">
        <v>639</v>
      </c>
      <c r="C275" s="81">
        <v>-3231632781</v>
      </c>
      <c r="D275" s="81">
        <v>38600119194</v>
      </c>
      <c r="E275" s="81">
        <v>38205415668</v>
      </c>
      <c r="F275" s="81">
        <v>-2836929255</v>
      </c>
    </row>
    <row r="276" spans="1:6" x14ac:dyDescent="0.45">
      <c r="A276">
        <v>233505</v>
      </c>
      <c r="B276" t="s">
        <v>908</v>
      </c>
      <c r="C276" s="81">
        <v>0</v>
      </c>
      <c r="D276" s="81">
        <v>0</v>
      </c>
      <c r="E276" s="81">
        <v>13990700</v>
      </c>
      <c r="F276" s="81">
        <v>-13990700</v>
      </c>
    </row>
    <row r="277" spans="1:6" x14ac:dyDescent="0.45">
      <c r="A277">
        <v>23350501</v>
      </c>
      <c r="B277" t="s">
        <v>908</v>
      </c>
      <c r="C277" s="81">
        <v>0</v>
      </c>
      <c r="D277" s="81">
        <v>0</v>
      </c>
      <c r="E277" s="81">
        <v>13990700</v>
      </c>
      <c r="F277" s="81">
        <v>-13990700</v>
      </c>
    </row>
    <row r="278" spans="1:6" x14ac:dyDescent="0.45">
      <c r="A278">
        <v>233515</v>
      </c>
      <c r="B278" t="s">
        <v>640</v>
      </c>
      <c r="C278" s="81">
        <v>-13037199</v>
      </c>
      <c r="D278" s="81">
        <v>87598225</v>
      </c>
      <c r="E278" s="81">
        <v>88742123</v>
      </c>
      <c r="F278" s="81">
        <v>-14181097</v>
      </c>
    </row>
    <row r="279" spans="1:6" x14ac:dyDescent="0.45">
      <c r="A279">
        <v>23351501</v>
      </c>
      <c r="B279" t="s">
        <v>641</v>
      </c>
      <c r="C279" s="81">
        <v>-13037199</v>
      </c>
      <c r="D279" s="81">
        <v>87598225</v>
      </c>
      <c r="E279" s="81">
        <v>88742123</v>
      </c>
      <c r="F279" s="81">
        <v>-14181097</v>
      </c>
    </row>
    <row r="280" spans="1:6" x14ac:dyDescent="0.45">
      <c r="A280">
        <v>233520</v>
      </c>
      <c r="B280" t="s">
        <v>43</v>
      </c>
      <c r="C280" s="81">
        <v>-31863689</v>
      </c>
      <c r="D280" s="81">
        <v>1411539558</v>
      </c>
      <c r="E280" s="81">
        <v>1379675869</v>
      </c>
      <c r="F280" s="81">
        <v>0</v>
      </c>
    </row>
    <row r="281" spans="1:6" x14ac:dyDescent="0.45">
      <c r="A281">
        <v>23352001</v>
      </c>
      <c r="B281" t="s">
        <v>642</v>
      </c>
      <c r="C281" s="81">
        <v>-31863689</v>
      </c>
      <c r="D281" s="81">
        <v>1411539558</v>
      </c>
      <c r="E281" s="81">
        <v>1379675869</v>
      </c>
      <c r="F281" s="81">
        <v>0</v>
      </c>
    </row>
    <row r="282" spans="1:6" x14ac:dyDescent="0.45">
      <c r="A282">
        <v>2335200101</v>
      </c>
      <c r="B282" t="s">
        <v>340</v>
      </c>
      <c r="C282" s="81">
        <v>-16731187</v>
      </c>
      <c r="D282" s="81">
        <v>289090473</v>
      </c>
      <c r="E282" s="81">
        <v>272359286</v>
      </c>
      <c r="F282" s="81">
        <v>0</v>
      </c>
    </row>
    <row r="283" spans="1:6" x14ac:dyDescent="0.45">
      <c r="A283">
        <v>2335200102</v>
      </c>
      <c r="B283" t="s">
        <v>348</v>
      </c>
      <c r="C283" s="81">
        <v>-1075502</v>
      </c>
      <c r="D283" s="81">
        <v>999191985</v>
      </c>
      <c r="E283" s="81">
        <v>998116483</v>
      </c>
      <c r="F283" s="81">
        <v>0</v>
      </c>
    </row>
    <row r="284" spans="1:6" x14ac:dyDescent="0.45">
      <c r="A284">
        <v>2335200103</v>
      </c>
      <c r="B284" t="s">
        <v>643</v>
      </c>
      <c r="C284" s="81">
        <v>-14057000</v>
      </c>
      <c r="D284" s="81">
        <v>123257100</v>
      </c>
      <c r="E284" s="81">
        <v>109200100</v>
      </c>
      <c r="F284" s="81">
        <v>0</v>
      </c>
    </row>
    <row r="285" spans="1:6" x14ac:dyDescent="0.45">
      <c r="A285">
        <v>233525</v>
      </c>
      <c r="B285" t="s">
        <v>311</v>
      </c>
      <c r="C285" s="81">
        <v>-60353393</v>
      </c>
      <c r="D285" s="81">
        <v>96453838</v>
      </c>
      <c r="E285" s="81">
        <v>102378797</v>
      </c>
      <c r="F285" s="81">
        <v>-66278352</v>
      </c>
    </row>
    <row r="286" spans="1:6" x14ac:dyDescent="0.45">
      <c r="A286">
        <v>23352501</v>
      </c>
      <c r="B286" t="s">
        <v>311</v>
      </c>
      <c r="C286" s="81">
        <v>-60353393</v>
      </c>
      <c r="D286" s="81">
        <v>96453838</v>
      </c>
      <c r="E286" s="81">
        <v>102378797</v>
      </c>
      <c r="F286" s="81">
        <v>-66278352</v>
      </c>
    </row>
    <row r="287" spans="1:6" x14ac:dyDescent="0.45">
      <c r="A287">
        <v>233535</v>
      </c>
      <c r="B287" t="s">
        <v>644</v>
      </c>
      <c r="C287" s="81">
        <v>-383514941</v>
      </c>
      <c r="D287" s="81">
        <v>105733493</v>
      </c>
      <c r="E287" s="81">
        <v>43824508</v>
      </c>
      <c r="F287" s="81">
        <v>-321605956</v>
      </c>
    </row>
    <row r="288" spans="1:6" x14ac:dyDescent="0.45">
      <c r="A288">
        <v>23353501</v>
      </c>
      <c r="B288" t="s">
        <v>644</v>
      </c>
      <c r="C288" s="81">
        <v>-383514941</v>
      </c>
      <c r="D288" s="81">
        <v>105733493</v>
      </c>
      <c r="E288" s="81">
        <v>43824508</v>
      </c>
      <c r="F288" s="81">
        <v>-321605956</v>
      </c>
    </row>
    <row r="289" spans="1:6" x14ac:dyDescent="0.45">
      <c r="A289">
        <v>233540</v>
      </c>
      <c r="B289" t="s">
        <v>159</v>
      </c>
      <c r="C289" s="81">
        <v>-248096372</v>
      </c>
      <c r="D289" s="81">
        <v>3096359277</v>
      </c>
      <c r="E289" s="81">
        <v>3256255909</v>
      </c>
      <c r="F289" s="81">
        <v>-407993004</v>
      </c>
    </row>
    <row r="290" spans="1:6" x14ac:dyDescent="0.45">
      <c r="A290">
        <v>23354001</v>
      </c>
      <c r="B290" t="s">
        <v>159</v>
      </c>
      <c r="C290" s="81">
        <v>-247937150</v>
      </c>
      <c r="D290" s="81">
        <v>3072988091</v>
      </c>
      <c r="E290" s="81">
        <v>3233290444</v>
      </c>
      <c r="F290" s="81">
        <v>-408239503</v>
      </c>
    </row>
    <row r="291" spans="1:6" x14ac:dyDescent="0.45">
      <c r="A291">
        <v>23354002</v>
      </c>
      <c r="B291" t="s">
        <v>645</v>
      </c>
      <c r="C291" s="81">
        <v>-159222</v>
      </c>
      <c r="D291" s="81">
        <v>3902568</v>
      </c>
      <c r="E291" s="81">
        <v>3743346</v>
      </c>
      <c r="F291" s="81">
        <v>0</v>
      </c>
    </row>
    <row r="292" spans="1:6" x14ac:dyDescent="0.45">
      <c r="A292">
        <v>23354004</v>
      </c>
      <c r="B292" t="s">
        <v>646</v>
      </c>
      <c r="C292" s="81">
        <v>0</v>
      </c>
      <c r="D292" s="81">
        <v>19468618</v>
      </c>
      <c r="E292" s="81">
        <v>19222119</v>
      </c>
      <c r="F292" s="81">
        <v>246499</v>
      </c>
    </row>
    <row r="293" spans="1:6" x14ac:dyDescent="0.45">
      <c r="A293">
        <v>233545</v>
      </c>
      <c r="B293" t="s">
        <v>647</v>
      </c>
      <c r="C293" s="81">
        <v>-20962371</v>
      </c>
      <c r="D293" s="81">
        <v>373766945</v>
      </c>
      <c r="E293" s="81">
        <v>356585563</v>
      </c>
      <c r="F293" s="81">
        <v>-3780989</v>
      </c>
    </row>
    <row r="294" spans="1:6" x14ac:dyDescent="0.45">
      <c r="A294">
        <v>23354501</v>
      </c>
      <c r="B294" t="s">
        <v>251</v>
      </c>
      <c r="C294" s="81">
        <v>-20962371</v>
      </c>
      <c r="D294" s="81">
        <v>373766945</v>
      </c>
      <c r="E294" s="81">
        <v>356585563</v>
      </c>
      <c r="F294" s="81">
        <v>-3780989</v>
      </c>
    </row>
    <row r="295" spans="1:6" x14ac:dyDescent="0.45">
      <c r="A295">
        <v>233550</v>
      </c>
      <c r="B295" t="s">
        <v>48</v>
      </c>
      <c r="C295" s="81">
        <v>-5604561</v>
      </c>
      <c r="D295" s="81">
        <v>550584934</v>
      </c>
      <c r="E295" s="81">
        <v>553855366</v>
      </c>
      <c r="F295" s="81">
        <v>-8874993</v>
      </c>
    </row>
    <row r="296" spans="1:6" x14ac:dyDescent="0.45">
      <c r="A296">
        <v>23355001</v>
      </c>
      <c r="B296" t="s">
        <v>48</v>
      </c>
      <c r="C296" s="81">
        <v>-5604561</v>
      </c>
      <c r="D296" s="81">
        <v>550584934</v>
      </c>
      <c r="E296" s="81">
        <v>553855366</v>
      </c>
      <c r="F296" s="81">
        <v>-8874993</v>
      </c>
    </row>
    <row r="297" spans="1:6" x14ac:dyDescent="0.45">
      <c r="A297">
        <v>233555</v>
      </c>
      <c r="B297" t="s">
        <v>208</v>
      </c>
      <c r="C297" s="81">
        <v>-46312642</v>
      </c>
      <c r="D297" s="81">
        <v>89832882</v>
      </c>
      <c r="E297" s="81">
        <v>133030620</v>
      </c>
      <c r="F297" s="81">
        <v>-89510380</v>
      </c>
    </row>
    <row r="298" spans="1:6" x14ac:dyDescent="0.45">
      <c r="A298">
        <v>23355501</v>
      </c>
      <c r="B298" t="s">
        <v>208</v>
      </c>
      <c r="C298" s="81">
        <v>-46312642</v>
      </c>
      <c r="D298" s="81">
        <v>89832882</v>
      </c>
      <c r="E298" s="81">
        <v>133030620</v>
      </c>
      <c r="F298" s="81">
        <v>-89510380</v>
      </c>
    </row>
    <row r="299" spans="1:6" x14ac:dyDescent="0.45">
      <c r="A299">
        <v>233560</v>
      </c>
      <c r="B299" t="s">
        <v>338</v>
      </c>
      <c r="C299" s="81">
        <v>-2933320</v>
      </c>
      <c r="D299" s="81">
        <v>78007738</v>
      </c>
      <c r="E299" s="81">
        <v>75700418</v>
      </c>
      <c r="F299" s="81">
        <v>-626000</v>
      </c>
    </row>
    <row r="300" spans="1:6" x14ac:dyDescent="0.45">
      <c r="A300">
        <v>23356001</v>
      </c>
      <c r="B300" t="s">
        <v>338</v>
      </c>
      <c r="C300" s="81">
        <v>-2933320</v>
      </c>
      <c r="D300" s="81">
        <v>78007738</v>
      </c>
      <c r="E300" s="81">
        <v>75700418</v>
      </c>
      <c r="F300" s="81">
        <v>-626000</v>
      </c>
    </row>
    <row r="301" spans="1:6" x14ac:dyDescent="0.45">
      <c r="A301">
        <v>233595</v>
      </c>
      <c r="B301" t="s">
        <v>49</v>
      </c>
      <c r="C301" s="81">
        <v>-2418954293</v>
      </c>
      <c r="D301" s="81">
        <v>32710242304</v>
      </c>
      <c r="E301" s="81">
        <v>32201375795</v>
      </c>
      <c r="F301" s="81">
        <v>-1910087784</v>
      </c>
    </row>
    <row r="302" spans="1:6" x14ac:dyDescent="0.45">
      <c r="A302">
        <v>23359501</v>
      </c>
      <c r="B302" t="s">
        <v>648</v>
      </c>
      <c r="C302" s="81">
        <v>-1080942520</v>
      </c>
      <c r="D302" s="81">
        <v>28091512255</v>
      </c>
      <c r="E302" s="81">
        <v>28162957920</v>
      </c>
      <c r="F302" s="81">
        <v>-1152388185</v>
      </c>
    </row>
    <row r="303" spans="1:6" x14ac:dyDescent="0.45">
      <c r="A303">
        <v>2335950101</v>
      </c>
      <c r="B303" t="s">
        <v>49</v>
      </c>
      <c r="C303" s="81">
        <v>-1023244619</v>
      </c>
      <c r="D303" s="81">
        <v>27332446224</v>
      </c>
      <c r="E303" s="81">
        <v>27443148765</v>
      </c>
      <c r="F303" s="81">
        <v>-1133947160</v>
      </c>
    </row>
    <row r="304" spans="1:6" x14ac:dyDescent="0.45">
      <c r="A304">
        <v>2335950104</v>
      </c>
      <c r="B304" t="s">
        <v>649</v>
      </c>
      <c r="C304" s="81">
        <v>-27050361</v>
      </c>
      <c r="D304" s="81">
        <v>728418491</v>
      </c>
      <c r="E304" s="81">
        <v>719809155</v>
      </c>
      <c r="F304" s="81">
        <v>-18441025</v>
      </c>
    </row>
    <row r="305" spans="1:7" x14ac:dyDescent="0.45">
      <c r="A305">
        <v>2335950108</v>
      </c>
      <c r="B305" t="s">
        <v>650</v>
      </c>
      <c r="C305" s="81">
        <v>-30647540</v>
      </c>
      <c r="D305" s="81">
        <v>30647540</v>
      </c>
      <c r="E305" s="81">
        <v>0</v>
      </c>
      <c r="F305" s="81">
        <v>0</v>
      </c>
    </row>
    <row r="306" spans="1:7" x14ac:dyDescent="0.45">
      <c r="A306">
        <v>23359507</v>
      </c>
      <c r="B306" t="s">
        <v>651</v>
      </c>
      <c r="C306" s="81">
        <v>-32210775</v>
      </c>
      <c r="D306" s="81">
        <v>155459081</v>
      </c>
      <c r="E306" s="81">
        <v>137848385</v>
      </c>
      <c r="F306" s="81">
        <v>-14600079</v>
      </c>
    </row>
    <row r="307" spans="1:7" x14ac:dyDescent="0.45">
      <c r="A307">
        <v>23359509</v>
      </c>
      <c r="B307" t="s">
        <v>652</v>
      </c>
      <c r="C307" s="81">
        <v>-53268732</v>
      </c>
      <c r="D307" s="81">
        <v>167749790</v>
      </c>
      <c r="E307" s="81">
        <v>136662322</v>
      </c>
      <c r="F307" s="81">
        <v>-22181264</v>
      </c>
    </row>
    <row r="308" spans="1:7" x14ac:dyDescent="0.45">
      <c r="A308">
        <v>2335950901</v>
      </c>
      <c r="B308" t="s">
        <v>653</v>
      </c>
      <c r="C308" s="81">
        <v>-53268732</v>
      </c>
      <c r="D308" s="81">
        <v>167749790</v>
      </c>
      <c r="E308" s="81">
        <v>136662322</v>
      </c>
      <c r="F308" s="81">
        <v>-22181264</v>
      </c>
    </row>
    <row r="309" spans="1:7" x14ac:dyDescent="0.45">
      <c r="A309">
        <v>23359512</v>
      </c>
      <c r="B309" t="s">
        <v>654</v>
      </c>
      <c r="C309" s="81">
        <v>-53210523</v>
      </c>
      <c r="D309" s="81">
        <v>94340296</v>
      </c>
      <c r="E309" s="81">
        <v>46475698</v>
      </c>
      <c r="F309" s="81">
        <v>-5345925</v>
      </c>
    </row>
    <row r="310" spans="1:7" x14ac:dyDescent="0.45">
      <c r="A310">
        <v>23359513</v>
      </c>
      <c r="B310" t="s">
        <v>655</v>
      </c>
      <c r="C310" s="81">
        <v>-63916298</v>
      </c>
      <c r="D310" s="81">
        <v>1240585282</v>
      </c>
      <c r="E310" s="81">
        <v>1176669605</v>
      </c>
      <c r="F310" s="81">
        <v>-621</v>
      </c>
    </row>
    <row r="311" spans="1:7" x14ac:dyDescent="0.45">
      <c r="A311">
        <v>2335951301</v>
      </c>
      <c r="B311" t="s">
        <v>656</v>
      </c>
      <c r="C311" s="81">
        <v>-8842777</v>
      </c>
      <c r="D311" s="81">
        <v>161573726</v>
      </c>
      <c r="E311" s="81">
        <v>152730949</v>
      </c>
      <c r="F311" s="81">
        <v>0</v>
      </c>
    </row>
    <row r="312" spans="1:7" x14ac:dyDescent="0.45">
      <c r="A312">
        <v>2335951302</v>
      </c>
      <c r="B312" t="s">
        <v>657</v>
      </c>
      <c r="C312" s="81">
        <v>-55072900</v>
      </c>
      <c r="D312" s="81">
        <v>1079011556</v>
      </c>
      <c r="E312" s="81">
        <v>1023938656</v>
      </c>
      <c r="F312" s="81">
        <v>0</v>
      </c>
    </row>
    <row r="313" spans="1:7" x14ac:dyDescent="0.45">
      <c r="A313">
        <v>23359516</v>
      </c>
      <c r="B313" t="s">
        <v>658</v>
      </c>
      <c r="C313" s="81">
        <v>-1963237</v>
      </c>
      <c r="D313" s="81">
        <v>123972011</v>
      </c>
      <c r="E313" s="81">
        <v>0</v>
      </c>
      <c r="F313" s="81">
        <v>122008774</v>
      </c>
    </row>
    <row r="314" spans="1:7" x14ac:dyDescent="0.45">
      <c r="A314">
        <v>23359519</v>
      </c>
      <c r="B314" t="s">
        <v>659</v>
      </c>
      <c r="C314" s="81">
        <v>-416498628</v>
      </c>
      <c r="D314" s="81">
        <v>2118880009</v>
      </c>
      <c r="E314" s="81">
        <v>2535719865</v>
      </c>
      <c r="F314" s="81">
        <v>-833338484</v>
      </c>
    </row>
    <row r="315" spans="1:7" x14ac:dyDescent="0.45">
      <c r="A315">
        <v>23359521</v>
      </c>
      <c r="B315" t="s">
        <v>660</v>
      </c>
      <c r="C315" s="81">
        <v>-660464477</v>
      </c>
      <c r="D315" s="81">
        <v>660464477</v>
      </c>
      <c r="E315" s="81">
        <v>0</v>
      </c>
      <c r="F315" s="81">
        <v>0</v>
      </c>
    </row>
    <row r="316" spans="1:7" x14ac:dyDescent="0.45">
      <c r="A316">
        <v>23359598</v>
      </c>
      <c r="B316" t="s">
        <v>661</v>
      </c>
      <c r="C316" s="81">
        <v>-4326742</v>
      </c>
      <c r="D316" s="81">
        <v>4326742</v>
      </c>
      <c r="E316" s="81">
        <v>0</v>
      </c>
      <c r="F316" s="81">
        <v>0</v>
      </c>
    </row>
    <row r="317" spans="1:7" x14ac:dyDescent="0.45">
      <c r="A317">
        <v>23359599</v>
      </c>
      <c r="B317" t="s">
        <v>49</v>
      </c>
      <c r="C317" s="81">
        <v>-52152361</v>
      </c>
      <c r="D317" s="81">
        <v>52952361</v>
      </c>
      <c r="E317" s="81">
        <v>5042000</v>
      </c>
      <c r="F317" s="81">
        <v>-4242000</v>
      </c>
    </row>
    <row r="318" spans="1:7" x14ac:dyDescent="0.45">
      <c r="A318">
        <v>2355</v>
      </c>
      <c r="B318" t="s">
        <v>662</v>
      </c>
      <c r="C318" s="81">
        <v>-439062127</v>
      </c>
      <c r="D318" s="81">
        <v>439062127</v>
      </c>
      <c r="E318" s="81">
        <v>0</v>
      </c>
      <c r="F318" s="81">
        <v>0</v>
      </c>
    </row>
    <row r="319" spans="1:7" x14ac:dyDescent="0.45">
      <c r="A319">
        <v>235505</v>
      </c>
      <c r="B319" t="s">
        <v>484</v>
      </c>
      <c r="C319" s="81">
        <v>-439062127</v>
      </c>
      <c r="D319" s="81">
        <v>439062127</v>
      </c>
      <c r="E319" s="81">
        <v>0</v>
      </c>
      <c r="F319" s="81">
        <v>0</v>
      </c>
    </row>
    <row r="320" spans="1:7" x14ac:dyDescent="0.45">
      <c r="A320">
        <v>2365</v>
      </c>
      <c r="B320" t="s">
        <v>497</v>
      </c>
      <c r="C320" s="81">
        <v>-95246148</v>
      </c>
      <c r="D320" s="81">
        <v>327899406</v>
      </c>
      <c r="E320" s="81">
        <v>633499813</v>
      </c>
      <c r="F320" s="81">
        <v>-400846555</v>
      </c>
      <c r="G320" s="81">
        <f>F320+F350+F354+F387</f>
        <v>-6707826444</v>
      </c>
    </row>
    <row r="321" spans="1:6" x14ac:dyDescent="0.45">
      <c r="A321">
        <v>236505</v>
      </c>
      <c r="B321" t="s">
        <v>663</v>
      </c>
      <c r="C321" s="81">
        <v>0</v>
      </c>
      <c r="D321" s="81">
        <v>112766000</v>
      </c>
      <c r="E321" s="81">
        <v>128790000</v>
      </c>
      <c r="F321" s="81">
        <v>-16024000</v>
      </c>
    </row>
    <row r="322" spans="1:6" x14ac:dyDescent="0.45">
      <c r="A322">
        <v>23650501</v>
      </c>
      <c r="B322" t="s">
        <v>663</v>
      </c>
      <c r="C322" s="81">
        <v>0</v>
      </c>
      <c r="D322" s="81">
        <v>106250000</v>
      </c>
      <c r="E322" s="81">
        <v>115909000</v>
      </c>
      <c r="F322" s="81">
        <v>-9659000</v>
      </c>
    </row>
    <row r="323" spans="1:6" x14ac:dyDescent="0.45">
      <c r="A323">
        <v>23650502</v>
      </c>
      <c r="B323" t="s">
        <v>664</v>
      </c>
      <c r="C323" s="81">
        <v>0</v>
      </c>
      <c r="D323" s="81">
        <v>6516000</v>
      </c>
      <c r="E323" s="81">
        <v>12881000</v>
      </c>
      <c r="F323" s="81">
        <v>-6365000</v>
      </c>
    </row>
    <row r="324" spans="1:6" x14ac:dyDescent="0.45">
      <c r="A324">
        <v>236515</v>
      </c>
      <c r="B324" t="s">
        <v>311</v>
      </c>
      <c r="C324" s="81">
        <v>1</v>
      </c>
      <c r="D324" s="81">
        <v>12758159</v>
      </c>
      <c r="E324" s="81">
        <v>13691894</v>
      </c>
      <c r="F324" s="81">
        <v>-933734</v>
      </c>
    </row>
    <row r="325" spans="1:6" x14ac:dyDescent="0.45">
      <c r="A325">
        <v>23651501</v>
      </c>
      <c r="B325" t="s">
        <v>665</v>
      </c>
      <c r="C325" s="81">
        <v>0</v>
      </c>
      <c r="D325" s="81">
        <v>0</v>
      </c>
      <c r="E325" s="81">
        <v>0</v>
      </c>
      <c r="F325" s="81">
        <v>0</v>
      </c>
    </row>
    <row r="326" spans="1:6" x14ac:dyDescent="0.45">
      <c r="A326">
        <v>23651502</v>
      </c>
      <c r="B326" t="s">
        <v>666</v>
      </c>
      <c r="C326" s="81">
        <v>0</v>
      </c>
      <c r="D326" s="81">
        <v>12758159</v>
      </c>
      <c r="E326" s="81">
        <v>13691894</v>
      </c>
      <c r="F326" s="81">
        <v>-933735</v>
      </c>
    </row>
    <row r="327" spans="1:6" x14ac:dyDescent="0.45">
      <c r="A327">
        <v>236520</v>
      </c>
      <c r="B327" t="s">
        <v>43</v>
      </c>
      <c r="C327" s="81">
        <v>1</v>
      </c>
      <c r="D327" s="81">
        <v>2589138</v>
      </c>
      <c r="E327" s="81">
        <v>2914597</v>
      </c>
      <c r="F327" s="81">
        <v>-325458</v>
      </c>
    </row>
    <row r="328" spans="1:6" x14ac:dyDescent="0.45">
      <c r="A328">
        <v>23652001</v>
      </c>
      <c r="B328" t="s">
        <v>667</v>
      </c>
      <c r="C328" s="81">
        <v>0</v>
      </c>
      <c r="D328" s="81">
        <v>724521</v>
      </c>
      <c r="E328" s="81">
        <v>724521</v>
      </c>
      <c r="F328" s="81">
        <v>0</v>
      </c>
    </row>
    <row r="329" spans="1:6" x14ac:dyDescent="0.45">
      <c r="A329">
        <v>23652002</v>
      </c>
      <c r="B329" t="s">
        <v>668</v>
      </c>
      <c r="C329" s="81">
        <v>0</v>
      </c>
      <c r="D329" s="81">
        <v>1864617</v>
      </c>
      <c r="E329" s="81">
        <v>2190076</v>
      </c>
      <c r="F329" s="81">
        <v>-325459</v>
      </c>
    </row>
    <row r="330" spans="1:6" x14ac:dyDescent="0.45">
      <c r="A330">
        <v>236525</v>
      </c>
      <c r="B330" t="s">
        <v>161</v>
      </c>
      <c r="C330" s="81">
        <v>25200</v>
      </c>
      <c r="D330" s="81">
        <v>17496585</v>
      </c>
      <c r="E330" s="81">
        <v>19254330</v>
      </c>
      <c r="F330" s="81">
        <v>-1732546</v>
      </c>
    </row>
    <row r="331" spans="1:6" x14ac:dyDescent="0.45">
      <c r="A331">
        <v>23652501</v>
      </c>
      <c r="B331" t="s">
        <v>669</v>
      </c>
      <c r="C331" s="81">
        <v>0</v>
      </c>
      <c r="D331" s="81">
        <v>139576</v>
      </c>
      <c r="E331" s="81">
        <v>148076</v>
      </c>
      <c r="F331" s="81">
        <v>-8500</v>
      </c>
    </row>
    <row r="332" spans="1:6" x14ac:dyDescent="0.45">
      <c r="A332">
        <v>23652502</v>
      </c>
      <c r="B332" t="s">
        <v>670</v>
      </c>
      <c r="C332" s="81">
        <v>0</v>
      </c>
      <c r="D332" s="81">
        <v>1487691</v>
      </c>
      <c r="E332" s="81">
        <v>1602419</v>
      </c>
      <c r="F332" s="81">
        <v>-114728</v>
      </c>
    </row>
    <row r="333" spans="1:6" x14ac:dyDescent="0.45">
      <c r="A333">
        <v>23652503</v>
      </c>
      <c r="B333" t="s">
        <v>671</v>
      </c>
      <c r="C333" s="81">
        <v>0</v>
      </c>
      <c r="D333" s="81">
        <v>4980103</v>
      </c>
      <c r="E333" s="81">
        <v>5229424</v>
      </c>
      <c r="F333" s="81">
        <v>-249321</v>
      </c>
    </row>
    <row r="334" spans="1:6" x14ac:dyDescent="0.45">
      <c r="A334">
        <v>23652504</v>
      </c>
      <c r="B334" t="s">
        <v>672</v>
      </c>
      <c r="C334" s="81">
        <v>0</v>
      </c>
      <c r="D334" s="81">
        <v>7177047</v>
      </c>
      <c r="E334" s="81">
        <v>8461067</v>
      </c>
      <c r="F334" s="81">
        <v>-1284020</v>
      </c>
    </row>
    <row r="335" spans="1:6" x14ac:dyDescent="0.45">
      <c r="A335">
        <v>23652505</v>
      </c>
      <c r="B335" t="s">
        <v>673</v>
      </c>
      <c r="C335" s="81">
        <v>25200</v>
      </c>
      <c r="D335" s="81">
        <v>3712168</v>
      </c>
      <c r="E335" s="81">
        <v>3813344</v>
      </c>
      <c r="F335" s="81">
        <v>-75976</v>
      </c>
    </row>
    <row r="336" spans="1:6" x14ac:dyDescent="0.45">
      <c r="A336">
        <v>236530</v>
      </c>
      <c r="B336" t="s">
        <v>159</v>
      </c>
      <c r="C336" s="81">
        <v>0</v>
      </c>
      <c r="D336" s="81">
        <v>25057189</v>
      </c>
      <c r="E336" s="81">
        <v>28178766</v>
      </c>
      <c r="F336" s="81">
        <v>-3121577</v>
      </c>
    </row>
    <row r="337" spans="1:6" x14ac:dyDescent="0.45">
      <c r="A337">
        <v>23653001</v>
      </c>
      <c r="B337" t="s">
        <v>674</v>
      </c>
      <c r="C337" s="81">
        <v>0</v>
      </c>
      <c r="D337" s="81">
        <v>0</v>
      </c>
      <c r="E337" s="81">
        <v>0</v>
      </c>
      <c r="F337" s="81">
        <v>0</v>
      </c>
    </row>
    <row r="338" spans="1:6" x14ac:dyDescent="0.45">
      <c r="A338">
        <v>23653002</v>
      </c>
      <c r="B338" t="s">
        <v>675</v>
      </c>
      <c r="C338" s="81">
        <v>0</v>
      </c>
      <c r="D338" s="81">
        <v>10982099</v>
      </c>
      <c r="E338" s="81">
        <v>12269971</v>
      </c>
      <c r="F338" s="81">
        <v>-1287872</v>
      </c>
    </row>
    <row r="339" spans="1:6" x14ac:dyDescent="0.45">
      <c r="A339">
        <v>23653003</v>
      </c>
      <c r="B339" t="s">
        <v>676</v>
      </c>
      <c r="C339" s="81">
        <v>0</v>
      </c>
      <c r="D339" s="81">
        <v>14075090</v>
      </c>
      <c r="E339" s="81">
        <v>15908795</v>
      </c>
      <c r="F339" s="81">
        <v>-1833705</v>
      </c>
    </row>
    <row r="340" spans="1:6" x14ac:dyDescent="0.45">
      <c r="A340">
        <v>236535</v>
      </c>
      <c r="B340" t="s">
        <v>158</v>
      </c>
      <c r="C340" s="81">
        <v>0</v>
      </c>
      <c r="D340" s="81">
        <v>917742</v>
      </c>
      <c r="E340" s="81">
        <v>917742</v>
      </c>
      <c r="F340" s="81">
        <v>0</v>
      </c>
    </row>
    <row r="341" spans="1:6" x14ac:dyDescent="0.45">
      <c r="A341">
        <v>23653501</v>
      </c>
      <c r="B341" t="s">
        <v>677</v>
      </c>
      <c r="C341" s="81">
        <v>0</v>
      </c>
      <c r="D341" s="81">
        <v>917742</v>
      </c>
      <c r="E341" s="81">
        <v>917742</v>
      </c>
      <c r="F341" s="81">
        <v>0</v>
      </c>
    </row>
    <row r="342" spans="1:6" x14ac:dyDescent="0.45">
      <c r="A342">
        <v>236540</v>
      </c>
      <c r="B342" t="s">
        <v>678</v>
      </c>
      <c r="C342" s="81">
        <v>0</v>
      </c>
      <c r="D342" s="81">
        <v>7455774</v>
      </c>
      <c r="E342" s="81">
        <v>7894984</v>
      </c>
      <c r="F342" s="81">
        <v>-439210</v>
      </c>
    </row>
    <row r="343" spans="1:6" x14ac:dyDescent="0.45">
      <c r="A343">
        <v>23654001</v>
      </c>
      <c r="B343" t="s">
        <v>679</v>
      </c>
      <c r="C343" s="81">
        <v>0</v>
      </c>
      <c r="D343" s="81">
        <v>5624731</v>
      </c>
      <c r="E343" s="81">
        <v>5990441</v>
      </c>
      <c r="F343" s="81">
        <v>-365710</v>
      </c>
    </row>
    <row r="344" spans="1:6" x14ac:dyDescent="0.45">
      <c r="A344">
        <v>23654003</v>
      </c>
      <c r="B344" t="s">
        <v>680</v>
      </c>
      <c r="C344" s="81">
        <v>0</v>
      </c>
      <c r="D344" s="81">
        <v>1831043</v>
      </c>
      <c r="E344" s="81">
        <v>1904543</v>
      </c>
      <c r="F344" s="81">
        <v>-73500</v>
      </c>
    </row>
    <row r="345" spans="1:6" x14ac:dyDescent="0.45">
      <c r="A345">
        <v>236550</v>
      </c>
      <c r="B345" t="s">
        <v>681</v>
      </c>
      <c r="C345" s="81">
        <v>0</v>
      </c>
      <c r="D345" s="81">
        <v>6654819</v>
      </c>
      <c r="E345" s="81">
        <v>7261500</v>
      </c>
      <c r="F345" s="81">
        <v>-606681</v>
      </c>
    </row>
    <row r="346" spans="1:6" x14ac:dyDescent="0.45">
      <c r="A346">
        <v>236580</v>
      </c>
      <c r="B346" t="s">
        <v>682</v>
      </c>
      <c r="C346" s="81">
        <v>-95271349</v>
      </c>
      <c r="D346" s="81">
        <v>142204000</v>
      </c>
      <c r="E346" s="81">
        <v>424596000</v>
      </c>
      <c r="F346" s="81">
        <v>-377663349</v>
      </c>
    </row>
    <row r="347" spans="1:6" x14ac:dyDescent="0.45">
      <c r="A347">
        <v>236595</v>
      </c>
      <c r="B347" t="s">
        <v>683</v>
      </c>
      <c r="C347" s="81">
        <v>0</v>
      </c>
      <c r="D347" s="81">
        <v>0</v>
      </c>
      <c r="E347" s="81">
        <v>0</v>
      </c>
      <c r="F347" s="81">
        <v>0</v>
      </c>
    </row>
    <row r="348" spans="1:6" x14ac:dyDescent="0.45">
      <c r="A348">
        <v>23659501</v>
      </c>
      <c r="B348" t="s">
        <v>684</v>
      </c>
      <c r="C348" s="81">
        <v>0</v>
      </c>
      <c r="D348" s="81">
        <v>0</v>
      </c>
      <c r="E348" s="81">
        <v>0</v>
      </c>
      <c r="F348" s="81">
        <v>0</v>
      </c>
    </row>
    <row r="349" spans="1:6" x14ac:dyDescent="0.45">
      <c r="A349">
        <v>23659502</v>
      </c>
      <c r="B349" t="s">
        <v>685</v>
      </c>
      <c r="C349" s="81">
        <v>0</v>
      </c>
      <c r="D349" s="81">
        <v>0</v>
      </c>
      <c r="E349" s="81">
        <v>0</v>
      </c>
      <c r="F349" s="81">
        <v>0</v>
      </c>
    </row>
    <row r="350" spans="1:6" x14ac:dyDescent="0.45">
      <c r="A350">
        <v>2367</v>
      </c>
      <c r="B350" t="s">
        <v>686</v>
      </c>
      <c r="C350" s="81">
        <v>0</v>
      </c>
      <c r="D350" s="81">
        <v>1234642</v>
      </c>
      <c r="E350" s="81">
        <v>1492932</v>
      </c>
      <c r="F350" s="81">
        <v>-258290</v>
      </c>
    </row>
    <row r="351" spans="1:6" x14ac:dyDescent="0.45">
      <c r="A351">
        <v>236701</v>
      </c>
      <c r="B351" t="s">
        <v>503</v>
      </c>
      <c r="C351" s="81">
        <v>0</v>
      </c>
      <c r="D351" s="81">
        <v>1234642</v>
      </c>
      <c r="E351" s="81">
        <v>1492932</v>
      </c>
      <c r="F351" s="81">
        <v>-258290</v>
      </c>
    </row>
    <row r="352" spans="1:6" x14ac:dyDescent="0.45">
      <c r="A352">
        <v>23670101</v>
      </c>
      <c r="B352" t="s">
        <v>909</v>
      </c>
      <c r="C352" s="81">
        <v>0</v>
      </c>
      <c r="D352" s="81">
        <v>286298</v>
      </c>
      <c r="E352" s="81">
        <v>458137</v>
      </c>
      <c r="F352" s="81">
        <v>-171839</v>
      </c>
    </row>
    <row r="353" spans="1:6" x14ac:dyDescent="0.45">
      <c r="A353">
        <v>23670102</v>
      </c>
      <c r="B353" t="s">
        <v>687</v>
      </c>
      <c r="C353" s="81">
        <v>0</v>
      </c>
      <c r="D353" s="81">
        <v>948344</v>
      </c>
      <c r="E353" s="81">
        <v>1034795</v>
      </c>
      <c r="F353" s="81">
        <v>-86451</v>
      </c>
    </row>
    <row r="354" spans="1:6" x14ac:dyDescent="0.45">
      <c r="A354">
        <v>2368</v>
      </c>
      <c r="B354" t="s">
        <v>688</v>
      </c>
      <c r="C354" s="81">
        <v>-15076682</v>
      </c>
      <c r="D354" s="81">
        <v>71239551</v>
      </c>
      <c r="E354" s="81">
        <v>65651876</v>
      </c>
      <c r="F354" s="81">
        <v>-9489007</v>
      </c>
    </row>
    <row r="355" spans="1:6" x14ac:dyDescent="0.45">
      <c r="A355">
        <v>236801</v>
      </c>
      <c r="B355" t="s">
        <v>504</v>
      </c>
      <c r="C355" s="81">
        <v>-15076682</v>
      </c>
      <c r="D355" s="81">
        <v>71239551</v>
      </c>
      <c r="E355" s="81">
        <v>65651876</v>
      </c>
      <c r="F355" s="81">
        <v>-9489007</v>
      </c>
    </row>
    <row r="356" spans="1:6" x14ac:dyDescent="0.45">
      <c r="A356">
        <v>23680101</v>
      </c>
      <c r="B356" t="s">
        <v>689</v>
      </c>
      <c r="C356" s="81">
        <v>2898</v>
      </c>
      <c r="D356" s="81">
        <v>23006139</v>
      </c>
      <c r="E356" s="81">
        <v>25961703</v>
      </c>
      <c r="F356" s="81">
        <v>-2952666</v>
      </c>
    </row>
    <row r="357" spans="1:6" x14ac:dyDescent="0.45">
      <c r="A357">
        <v>23680102</v>
      </c>
      <c r="B357" t="s">
        <v>690</v>
      </c>
      <c r="C357" s="81">
        <v>-1746666</v>
      </c>
      <c r="D357" s="81">
        <v>9440906</v>
      </c>
      <c r="E357" s="81">
        <v>10483833</v>
      </c>
      <c r="F357" s="81">
        <v>-2789593</v>
      </c>
    </row>
    <row r="358" spans="1:6" x14ac:dyDescent="0.45">
      <c r="A358">
        <v>23680197</v>
      </c>
      <c r="B358" t="s">
        <v>691</v>
      </c>
      <c r="C358" s="81">
        <v>-9586166</v>
      </c>
      <c r="D358" s="81">
        <v>38792506</v>
      </c>
      <c r="E358" s="81">
        <v>29206340</v>
      </c>
      <c r="F358" s="81">
        <v>0</v>
      </c>
    </row>
    <row r="359" spans="1:6" x14ac:dyDescent="0.45">
      <c r="A359">
        <v>23680198</v>
      </c>
      <c r="B359" t="s">
        <v>569</v>
      </c>
      <c r="C359" s="81">
        <v>-3746748</v>
      </c>
      <c r="D359" s="81">
        <v>0</v>
      </c>
      <c r="E359" s="81">
        <v>0</v>
      </c>
      <c r="F359" s="81">
        <v>-3746748</v>
      </c>
    </row>
    <row r="360" spans="1:6" x14ac:dyDescent="0.45">
      <c r="A360">
        <v>2370</v>
      </c>
      <c r="B360" t="s">
        <v>692</v>
      </c>
      <c r="C360" s="81">
        <v>-123756535</v>
      </c>
      <c r="D360" s="81">
        <v>1293300730</v>
      </c>
      <c r="E360" s="81">
        <v>1307210069</v>
      </c>
      <c r="F360" s="81">
        <v>-137665874</v>
      </c>
    </row>
    <row r="361" spans="1:6" x14ac:dyDescent="0.45">
      <c r="A361">
        <v>237005</v>
      </c>
      <c r="B361" t="s">
        <v>210</v>
      </c>
      <c r="C361" s="81">
        <v>-81055806</v>
      </c>
      <c r="D361" s="81">
        <v>520821658</v>
      </c>
      <c r="E361" s="81">
        <v>521826858</v>
      </c>
      <c r="F361" s="81">
        <v>-82061006</v>
      </c>
    </row>
    <row r="362" spans="1:6" x14ac:dyDescent="0.45">
      <c r="A362">
        <v>23700501</v>
      </c>
      <c r="B362" t="s">
        <v>210</v>
      </c>
      <c r="C362" s="81">
        <v>-79994700</v>
      </c>
      <c r="D362" s="81">
        <v>515939400</v>
      </c>
      <c r="E362" s="81">
        <v>516943700</v>
      </c>
      <c r="F362" s="81">
        <v>-80999000</v>
      </c>
    </row>
    <row r="363" spans="1:6" x14ac:dyDescent="0.45">
      <c r="A363">
        <v>23700502</v>
      </c>
      <c r="B363" t="s">
        <v>693</v>
      </c>
      <c r="C363" s="81">
        <v>-1061106</v>
      </c>
      <c r="D363" s="81">
        <v>4882258</v>
      </c>
      <c r="E363" s="81">
        <v>4883158</v>
      </c>
      <c r="F363" s="81">
        <v>-1062006</v>
      </c>
    </row>
    <row r="364" spans="1:6" x14ac:dyDescent="0.45">
      <c r="A364">
        <v>237006</v>
      </c>
      <c r="B364" t="s">
        <v>209</v>
      </c>
      <c r="C364" s="81">
        <v>-9919200</v>
      </c>
      <c r="D364" s="81">
        <v>97393100</v>
      </c>
      <c r="E364" s="81">
        <v>97145900</v>
      </c>
      <c r="F364" s="81">
        <v>-9672000</v>
      </c>
    </row>
    <row r="365" spans="1:6" x14ac:dyDescent="0.45">
      <c r="A365">
        <v>23700601</v>
      </c>
      <c r="B365" t="s">
        <v>694</v>
      </c>
      <c r="C365" s="81">
        <v>-9919200</v>
      </c>
      <c r="D365" s="81">
        <v>97393100</v>
      </c>
      <c r="E365" s="81">
        <v>97145900</v>
      </c>
      <c r="F365" s="81">
        <v>-9672000</v>
      </c>
    </row>
    <row r="366" spans="1:6" x14ac:dyDescent="0.45">
      <c r="A366">
        <v>237010</v>
      </c>
      <c r="B366" t="s">
        <v>695</v>
      </c>
      <c r="C366" s="81">
        <v>-16620400</v>
      </c>
      <c r="D366" s="81">
        <v>466397900</v>
      </c>
      <c r="E366" s="81">
        <v>466302100</v>
      </c>
      <c r="F366" s="81">
        <v>-16524600</v>
      </c>
    </row>
    <row r="367" spans="1:6" x14ac:dyDescent="0.45">
      <c r="A367">
        <v>23701001</v>
      </c>
      <c r="B367" t="s">
        <v>696</v>
      </c>
      <c r="C367" s="81">
        <v>-3540600</v>
      </c>
      <c r="D367" s="81">
        <v>18465900</v>
      </c>
      <c r="E367" s="81">
        <v>18091200</v>
      </c>
      <c r="F367" s="81">
        <v>-3165900</v>
      </c>
    </row>
    <row r="368" spans="1:6" x14ac:dyDescent="0.45">
      <c r="A368">
        <v>23701002</v>
      </c>
      <c r="B368" t="s">
        <v>697</v>
      </c>
      <c r="C368" s="81">
        <v>-2360600</v>
      </c>
      <c r="D368" s="81">
        <v>12310700</v>
      </c>
      <c r="E368" s="81">
        <v>12060800</v>
      </c>
      <c r="F368" s="81">
        <v>-2110700</v>
      </c>
    </row>
    <row r="369" spans="1:6" x14ac:dyDescent="0.45">
      <c r="A369">
        <v>23701003</v>
      </c>
      <c r="B369" t="s">
        <v>698</v>
      </c>
      <c r="C369" s="81">
        <v>-10719200</v>
      </c>
      <c r="D369" s="81">
        <v>435621300</v>
      </c>
      <c r="E369" s="81">
        <v>436150100</v>
      </c>
      <c r="F369" s="81">
        <v>-11248000</v>
      </c>
    </row>
    <row r="370" spans="1:6" x14ac:dyDescent="0.45">
      <c r="A370">
        <v>237015</v>
      </c>
      <c r="B370" t="s">
        <v>699</v>
      </c>
      <c r="C370" s="81">
        <v>-7000000</v>
      </c>
      <c r="D370" s="81">
        <v>14000000</v>
      </c>
      <c r="E370" s="81">
        <v>18000000</v>
      </c>
      <c r="F370" s="81">
        <v>-11000000</v>
      </c>
    </row>
    <row r="371" spans="1:6" x14ac:dyDescent="0.45">
      <c r="A371">
        <v>23701501</v>
      </c>
      <c r="B371" t="s">
        <v>699</v>
      </c>
      <c r="C371" s="81">
        <v>-7000000</v>
      </c>
      <c r="D371" s="81">
        <v>14000000</v>
      </c>
      <c r="E371" s="81">
        <v>18000000</v>
      </c>
      <c r="F371" s="81">
        <v>-11000000</v>
      </c>
    </row>
    <row r="372" spans="1:6" x14ac:dyDescent="0.45">
      <c r="A372">
        <v>237025</v>
      </c>
      <c r="B372" t="s">
        <v>700</v>
      </c>
      <c r="C372" s="81">
        <v>-400</v>
      </c>
      <c r="D372" s="81">
        <v>0</v>
      </c>
      <c r="E372" s="81">
        <v>380772</v>
      </c>
      <c r="F372" s="81">
        <v>-381172</v>
      </c>
    </row>
    <row r="373" spans="1:6" x14ac:dyDescent="0.45">
      <c r="A373">
        <v>23702501</v>
      </c>
      <c r="B373" t="s">
        <v>700</v>
      </c>
      <c r="C373" s="81">
        <v>-400</v>
      </c>
      <c r="D373" s="81">
        <v>0</v>
      </c>
      <c r="E373" s="81">
        <v>380772</v>
      </c>
      <c r="F373" s="81">
        <v>-381172</v>
      </c>
    </row>
    <row r="374" spans="1:6" x14ac:dyDescent="0.45">
      <c r="A374">
        <v>237030</v>
      </c>
      <c r="B374" t="s">
        <v>701</v>
      </c>
      <c r="C374" s="81">
        <v>-8853502</v>
      </c>
      <c r="D374" s="81">
        <v>165679925</v>
      </c>
      <c r="E374" s="81">
        <v>157877120</v>
      </c>
      <c r="F374" s="81">
        <v>-1050697</v>
      </c>
    </row>
    <row r="375" spans="1:6" x14ac:dyDescent="0.45">
      <c r="A375">
        <v>23703001</v>
      </c>
      <c r="B375" t="s">
        <v>701</v>
      </c>
      <c r="C375" s="81">
        <v>-8853502</v>
      </c>
      <c r="D375" s="81">
        <v>165679925</v>
      </c>
      <c r="E375" s="81">
        <v>157877120</v>
      </c>
      <c r="F375" s="81">
        <v>-1050697</v>
      </c>
    </row>
    <row r="376" spans="1:6" x14ac:dyDescent="0.45">
      <c r="A376">
        <v>237040</v>
      </c>
      <c r="B376" t="s">
        <v>702</v>
      </c>
      <c r="C376" s="81">
        <v>0</v>
      </c>
      <c r="D376" s="81">
        <v>8841837</v>
      </c>
      <c r="E376" s="81">
        <v>24927999</v>
      </c>
      <c r="F376" s="81">
        <v>-16086162</v>
      </c>
    </row>
    <row r="377" spans="1:6" x14ac:dyDescent="0.45">
      <c r="A377">
        <v>23704001</v>
      </c>
      <c r="B377" t="s">
        <v>703</v>
      </c>
      <c r="C377" s="81">
        <v>0</v>
      </c>
      <c r="D377" s="81">
        <v>8841837</v>
      </c>
      <c r="E377" s="81">
        <v>24927999</v>
      </c>
      <c r="F377" s="81">
        <v>-16086162</v>
      </c>
    </row>
    <row r="378" spans="1:6" x14ac:dyDescent="0.45">
      <c r="A378">
        <v>237045</v>
      </c>
      <c r="B378" t="s">
        <v>462</v>
      </c>
      <c r="C378" s="81">
        <v>-335227</v>
      </c>
      <c r="D378" s="81">
        <v>11098810</v>
      </c>
      <c r="E378" s="81">
        <v>10588620</v>
      </c>
      <c r="F378" s="81">
        <v>174963</v>
      </c>
    </row>
    <row r="379" spans="1:6" x14ac:dyDescent="0.45">
      <c r="A379">
        <v>23704501</v>
      </c>
      <c r="B379" t="s">
        <v>704</v>
      </c>
      <c r="C379" s="81">
        <v>-335227</v>
      </c>
      <c r="D379" s="81">
        <v>11098810</v>
      </c>
      <c r="E379" s="81">
        <v>10588620</v>
      </c>
      <c r="F379" s="81">
        <v>174963</v>
      </c>
    </row>
    <row r="380" spans="1:6" x14ac:dyDescent="0.45">
      <c r="A380">
        <v>237095</v>
      </c>
      <c r="B380" t="s">
        <v>49</v>
      </c>
      <c r="C380" s="81">
        <v>28000</v>
      </c>
      <c r="D380" s="81">
        <v>9067500</v>
      </c>
      <c r="E380" s="81">
        <v>10160700</v>
      </c>
      <c r="F380" s="81">
        <v>-1065200</v>
      </c>
    </row>
    <row r="381" spans="1:6" x14ac:dyDescent="0.45">
      <c r="A381">
        <v>23709501</v>
      </c>
      <c r="B381" t="s">
        <v>705</v>
      </c>
      <c r="C381" s="81">
        <v>28000</v>
      </c>
      <c r="D381" s="81">
        <v>9067500</v>
      </c>
      <c r="E381" s="81">
        <v>10160700</v>
      </c>
      <c r="F381" s="81">
        <v>-1065200</v>
      </c>
    </row>
    <row r="382" spans="1:6" x14ac:dyDescent="0.45">
      <c r="A382">
        <v>2380</v>
      </c>
      <c r="B382" t="s">
        <v>706</v>
      </c>
      <c r="C382" s="81">
        <v>-351759796</v>
      </c>
      <c r="D382" s="81">
        <v>1752609514</v>
      </c>
      <c r="E382" s="81">
        <v>1916002327</v>
      </c>
      <c r="F382" s="81">
        <v>-515152609</v>
      </c>
    </row>
    <row r="383" spans="1:6" x14ac:dyDescent="0.45">
      <c r="A383">
        <v>238020</v>
      </c>
      <c r="B383" t="s">
        <v>707</v>
      </c>
      <c r="C383" s="81">
        <v>-36706005</v>
      </c>
      <c r="D383" s="81">
        <v>28917914</v>
      </c>
      <c r="E383" s="81">
        <v>190663327</v>
      </c>
      <c r="F383" s="81">
        <v>-198451418</v>
      </c>
    </row>
    <row r="384" spans="1:6" x14ac:dyDescent="0.45">
      <c r="A384">
        <v>23802001</v>
      </c>
      <c r="B384" t="s">
        <v>707</v>
      </c>
      <c r="C384" s="81">
        <v>-36706005</v>
      </c>
      <c r="D384" s="81">
        <v>28917914</v>
      </c>
      <c r="E384" s="81">
        <v>190663327</v>
      </c>
      <c r="F384" s="81">
        <v>-198451418</v>
      </c>
    </row>
    <row r="385" spans="1:6" x14ac:dyDescent="0.45">
      <c r="A385">
        <v>238030</v>
      </c>
      <c r="B385" t="s">
        <v>708</v>
      </c>
      <c r="C385" s="81">
        <v>-315053791</v>
      </c>
      <c r="D385" s="81">
        <v>1723691600</v>
      </c>
      <c r="E385" s="81">
        <v>1725339000</v>
      </c>
      <c r="F385" s="81">
        <v>-316701191</v>
      </c>
    </row>
    <row r="386" spans="1:6" x14ac:dyDescent="0.45">
      <c r="A386">
        <v>23803001</v>
      </c>
      <c r="B386" t="s">
        <v>709</v>
      </c>
      <c r="C386" s="81">
        <v>-315053791</v>
      </c>
      <c r="D386" s="81">
        <v>1723691600</v>
      </c>
      <c r="E386" s="81">
        <v>1725339000</v>
      </c>
      <c r="F386" s="81">
        <v>-316701191</v>
      </c>
    </row>
    <row r="387" spans="1:6" x14ac:dyDescent="0.45">
      <c r="A387">
        <v>24</v>
      </c>
      <c r="B387" t="s">
        <v>710</v>
      </c>
      <c r="C387" s="81">
        <v>-4150093351</v>
      </c>
      <c r="D387" s="81">
        <v>8194931313</v>
      </c>
      <c r="E387" s="81">
        <v>10342070553</v>
      </c>
      <c r="F387" s="81">
        <v>-6297232592</v>
      </c>
    </row>
    <row r="388" spans="1:6" x14ac:dyDescent="0.45">
      <c r="A388">
        <v>2408</v>
      </c>
      <c r="B388" t="s">
        <v>711</v>
      </c>
      <c r="C388" s="81">
        <v>-3418741917</v>
      </c>
      <c r="D388" s="81">
        <v>7851263014</v>
      </c>
      <c r="E388" s="81">
        <v>9568637288</v>
      </c>
      <c r="F388" s="81">
        <v>-5136116192</v>
      </c>
    </row>
    <row r="389" spans="1:6" x14ac:dyDescent="0.45">
      <c r="A389">
        <v>240801</v>
      </c>
      <c r="B389" t="s">
        <v>712</v>
      </c>
      <c r="C389" s="81">
        <v>-1</v>
      </c>
      <c r="D389" s="81">
        <v>4397145507</v>
      </c>
      <c r="E389" s="81">
        <v>6266020785</v>
      </c>
      <c r="F389" s="81">
        <v>-1868875279</v>
      </c>
    </row>
    <row r="390" spans="1:6" x14ac:dyDescent="0.45">
      <c r="A390">
        <v>24080101</v>
      </c>
      <c r="B390" t="s">
        <v>713</v>
      </c>
      <c r="C390" s="81">
        <v>0</v>
      </c>
      <c r="D390" s="81">
        <v>138207493</v>
      </c>
      <c r="E390" s="81">
        <v>187646086</v>
      </c>
      <c r="F390" s="81">
        <v>-49438593</v>
      </c>
    </row>
    <row r="391" spans="1:6" x14ac:dyDescent="0.45">
      <c r="A391">
        <v>24080102</v>
      </c>
      <c r="B391" t="s">
        <v>714</v>
      </c>
      <c r="C391" s="81">
        <v>0</v>
      </c>
      <c r="D391" s="81">
        <v>3168032738</v>
      </c>
      <c r="E391" s="81">
        <v>4961667889</v>
      </c>
      <c r="F391" s="81">
        <v>-1793635151</v>
      </c>
    </row>
    <row r="392" spans="1:6" x14ac:dyDescent="0.45">
      <c r="A392">
        <v>24080103</v>
      </c>
      <c r="B392" t="s">
        <v>715</v>
      </c>
      <c r="C392" s="81">
        <v>0</v>
      </c>
      <c r="D392" s="81">
        <v>20091004</v>
      </c>
      <c r="E392" s="81">
        <v>24884092</v>
      </c>
      <c r="F392" s="81">
        <v>-4793088</v>
      </c>
    </row>
    <row r="393" spans="1:6" x14ac:dyDescent="0.45">
      <c r="A393">
        <v>24080104</v>
      </c>
      <c r="B393" t="s">
        <v>716</v>
      </c>
      <c r="C393" s="81">
        <v>0</v>
      </c>
      <c r="D393" s="81">
        <v>1469123</v>
      </c>
      <c r="E393" s="81">
        <v>1473274</v>
      </c>
      <c r="F393" s="81">
        <v>-4151</v>
      </c>
    </row>
    <row r="394" spans="1:6" x14ac:dyDescent="0.45">
      <c r="A394">
        <v>24080105</v>
      </c>
      <c r="B394" t="s">
        <v>717</v>
      </c>
      <c r="C394" s="81">
        <v>0</v>
      </c>
      <c r="D394" s="81">
        <v>908757846</v>
      </c>
      <c r="E394" s="81">
        <v>908757846</v>
      </c>
      <c r="F394" s="81">
        <v>0</v>
      </c>
    </row>
    <row r="395" spans="1:6" x14ac:dyDescent="0.45">
      <c r="A395">
        <v>24080106</v>
      </c>
      <c r="B395" t="s">
        <v>718</v>
      </c>
      <c r="C395" s="81">
        <v>0</v>
      </c>
      <c r="D395" s="81">
        <v>1366114</v>
      </c>
      <c r="E395" s="81">
        <v>1366114</v>
      </c>
      <c r="F395" s="81">
        <v>0</v>
      </c>
    </row>
    <row r="396" spans="1:6" x14ac:dyDescent="0.45">
      <c r="A396">
        <v>24080107</v>
      </c>
      <c r="B396" t="s">
        <v>719</v>
      </c>
      <c r="C396" s="81">
        <v>0</v>
      </c>
      <c r="D396" s="81">
        <v>110159784</v>
      </c>
      <c r="E396" s="81">
        <v>110159784</v>
      </c>
      <c r="F396" s="81">
        <v>0</v>
      </c>
    </row>
    <row r="397" spans="1:6" x14ac:dyDescent="0.45">
      <c r="A397">
        <v>24080109</v>
      </c>
      <c r="B397" t="s">
        <v>720</v>
      </c>
      <c r="C397" s="81">
        <v>0</v>
      </c>
      <c r="D397" s="81">
        <v>49061405</v>
      </c>
      <c r="E397" s="81">
        <v>70065700</v>
      </c>
      <c r="F397" s="81">
        <v>-21004295</v>
      </c>
    </row>
    <row r="398" spans="1:6" x14ac:dyDescent="0.45">
      <c r="A398">
        <v>240802</v>
      </c>
      <c r="B398" t="s">
        <v>721</v>
      </c>
      <c r="C398" s="81">
        <v>0</v>
      </c>
      <c r="D398" s="81">
        <v>1072521491</v>
      </c>
      <c r="E398" s="81">
        <v>734477604</v>
      </c>
      <c r="F398" s="81">
        <v>338043887</v>
      </c>
    </row>
    <row r="399" spans="1:6" x14ac:dyDescent="0.45">
      <c r="A399">
        <v>24080201</v>
      </c>
      <c r="B399" t="s">
        <v>722</v>
      </c>
      <c r="C399" s="81">
        <v>0</v>
      </c>
      <c r="D399" s="81">
        <v>360310985</v>
      </c>
      <c r="E399" s="81">
        <v>238117212</v>
      </c>
      <c r="F399" s="81">
        <v>122193773</v>
      </c>
    </row>
    <row r="400" spans="1:6" x14ac:dyDescent="0.45">
      <c r="A400">
        <v>24080202</v>
      </c>
      <c r="B400" t="s">
        <v>723</v>
      </c>
      <c r="C400" s="81">
        <v>0</v>
      </c>
      <c r="D400" s="81">
        <v>660526221</v>
      </c>
      <c r="E400" s="81">
        <v>458472539</v>
      </c>
      <c r="F400" s="81">
        <v>202053682</v>
      </c>
    </row>
    <row r="401" spans="1:6" x14ac:dyDescent="0.45">
      <c r="A401">
        <v>24080203</v>
      </c>
      <c r="B401" t="s">
        <v>724</v>
      </c>
      <c r="C401" s="81">
        <v>0</v>
      </c>
      <c r="D401" s="81">
        <v>46127584</v>
      </c>
      <c r="E401" s="81">
        <v>36097066</v>
      </c>
      <c r="F401" s="81">
        <v>10030518</v>
      </c>
    </row>
    <row r="402" spans="1:6" x14ac:dyDescent="0.45">
      <c r="A402">
        <v>24080205</v>
      </c>
      <c r="B402" t="s">
        <v>725</v>
      </c>
      <c r="C402" s="81">
        <v>0</v>
      </c>
      <c r="D402" s="81">
        <v>5556701</v>
      </c>
      <c r="E402" s="81">
        <v>1790787</v>
      </c>
      <c r="F402" s="81">
        <v>3765914</v>
      </c>
    </row>
    <row r="403" spans="1:6" x14ac:dyDescent="0.45">
      <c r="A403">
        <v>240803</v>
      </c>
      <c r="B403" t="s">
        <v>726</v>
      </c>
      <c r="C403" s="81">
        <v>0</v>
      </c>
      <c r="D403" s="81">
        <v>0</v>
      </c>
      <c r="E403" s="81">
        <v>0</v>
      </c>
      <c r="F403" s="81">
        <v>0</v>
      </c>
    </row>
    <row r="404" spans="1:6" x14ac:dyDescent="0.45">
      <c r="A404">
        <v>24080301</v>
      </c>
      <c r="B404" t="s">
        <v>727</v>
      </c>
      <c r="C404" s="81">
        <v>0</v>
      </c>
      <c r="D404" s="81">
        <v>0</v>
      </c>
      <c r="E404" s="81">
        <v>0</v>
      </c>
      <c r="F404" s="81">
        <v>0</v>
      </c>
    </row>
    <row r="405" spans="1:6" x14ac:dyDescent="0.45">
      <c r="A405">
        <v>240805</v>
      </c>
      <c r="B405" t="s">
        <v>728</v>
      </c>
      <c r="C405" s="81">
        <v>0</v>
      </c>
      <c r="D405" s="81">
        <v>246331016</v>
      </c>
      <c r="E405" s="81">
        <v>7650814</v>
      </c>
      <c r="F405" s="81">
        <v>238680202</v>
      </c>
    </row>
    <row r="406" spans="1:6" x14ac:dyDescent="0.45">
      <c r="A406">
        <v>24080501</v>
      </c>
      <c r="B406" t="s">
        <v>729</v>
      </c>
      <c r="C406" s="81">
        <v>0</v>
      </c>
      <c r="D406" s="81">
        <v>6994</v>
      </c>
      <c r="E406" s="81">
        <v>3299</v>
      </c>
      <c r="F406" s="81">
        <v>3695</v>
      </c>
    </row>
    <row r="407" spans="1:6" x14ac:dyDescent="0.45">
      <c r="A407">
        <v>24080502</v>
      </c>
      <c r="B407" t="s">
        <v>730</v>
      </c>
      <c r="C407" s="81">
        <v>0</v>
      </c>
      <c r="D407" s="81">
        <v>244435154</v>
      </c>
      <c r="E407" s="81">
        <v>7589183</v>
      </c>
      <c r="F407" s="81">
        <v>236845971</v>
      </c>
    </row>
    <row r="408" spans="1:6" x14ac:dyDescent="0.45">
      <c r="A408">
        <v>24080503</v>
      </c>
      <c r="B408" t="s">
        <v>731</v>
      </c>
      <c r="C408" s="81">
        <v>0</v>
      </c>
      <c r="D408" s="81">
        <v>1999</v>
      </c>
      <c r="E408" s="81">
        <v>1239</v>
      </c>
      <c r="F408" s="81">
        <v>760</v>
      </c>
    </row>
    <row r="409" spans="1:6" x14ac:dyDescent="0.45">
      <c r="A409">
        <v>24080505</v>
      </c>
      <c r="B409" t="s">
        <v>732</v>
      </c>
      <c r="C409" s="81">
        <v>0</v>
      </c>
      <c r="D409" s="81">
        <v>859</v>
      </c>
      <c r="E409" s="81">
        <v>479</v>
      </c>
      <c r="F409" s="81">
        <v>380</v>
      </c>
    </row>
    <row r="410" spans="1:6" x14ac:dyDescent="0.45">
      <c r="A410">
        <v>24080506</v>
      </c>
      <c r="B410" t="s">
        <v>733</v>
      </c>
      <c r="C410" s="81">
        <v>0</v>
      </c>
      <c r="D410" s="81">
        <v>28307</v>
      </c>
      <c r="E410" s="81">
        <v>28307</v>
      </c>
      <c r="F410" s="81">
        <v>0</v>
      </c>
    </row>
    <row r="411" spans="1:6" x14ac:dyDescent="0.45">
      <c r="A411">
        <v>24080508</v>
      </c>
      <c r="B411" t="s">
        <v>734</v>
      </c>
      <c r="C411" s="81">
        <v>0</v>
      </c>
      <c r="D411" s="81">
        <v>1857703</v>
      </c>
      <c r="E411" s="81">
        <v>28307</v>
      </c>
      <c r="F411" s="81">
        <v>1829396</v>
      </c>
    </row>
    <row r="412" spans="1:6" x14ac:dyDescent="0.45">
      <c r="A412">
        <v>240895</v>
      </c>
      <c r="B412" t="s">
        <v>735</v>
      </c>
      <c r="C412" s="81">
        <v>-3418741916</v>
      </c>
      <c r="D412" s="81">
        <v>2135265000</v>
      </c>
      <c r="E412" s="81">
        <v>2560488085</v>
      </c>
      <c r="F412" s="81">
        <v>-3843965001</v>
      </c>
    </row>
    <row r="413" spans="1:6" x14ac:dyDescent="0.45">
      <c r="A413">
        <v>24089501</v>
      </c>
      <c r="B413" t="s">
        <v>736</v>
      </c>
      <c r="C413" s="81">
        <v>-3405558971</v>
      </c>
      <c r="D413" s="81">
        <v>2135265000</v>
      </c>
      <c r="E413" s="81">
        <v>2560488085</v>
      </c>
      <c r="F413" s="81">
        <v>-3830782056</v>
      </c>
    </row>
    <row r="414" spans="1:6" x14ac:dyDescent="0.45">
      <c r="A414">
        <v>24089598</v>
      </c>
      <c r="B414" t="s">
        <v>477</v>
      </c>
      <c r="C414" s="81">
        <v>-13182945</v>
      </c>
      <c r="D414" s="81">
        <v>0</v>
      </c>
      <c r="E414" s="81">
        <v>0</v>
      </c>
      <c r="F414" s="81">
        <v>-13182945</v>
      </c>
    </row>
    <row r="415" spans="1:6" x14ac:dyDescent="0.45">
      <c r="A415">
        <v>2412</v>
      </c>
      <c r="B415" t="s">
        <v>737</v>
      </c>
      <c r="C415" s="81">
        <v>-731351434</v>
      </c>
      <c r="D415" s="81">
        <v>343668299</v>
      </c>
      <c r="E415" s="81">
        <v>773433265</v>
      </c>
      <c r="F415" s="81">
        <v>-1161116400</v>
      </c>
    </row>
    <row r="416" spans="1:6" x14ac:dyDescent="0.45">
      <c r="A416">
        <v>241205</v>
      </c>
      <c r="B416" t="s">
        <v>738</v>
      </c>
      <c r="C416" s="81">
        <v>-731351434</v>
      </c>
      <c r="D416" s="81">
        <v>343668299</v>
      </c>
      <c r="E416" s="81">
        <v>773433265</v>
      </c>
      <c r="F416" s="81">
        <v>-1161116400</v>
      </c>
    </row>
    <row r="417" spans="1:7" x14ac:dyDescent="0.45">
      <c r="A417">
        <v>24120501</v>
      </c>
      <c r="B417" t="s">
        <v>739</v>
      </c>
      <c r="C417" s="81">
        <v>-731238934</v>
      </c>
      <c r="D417" s="81">
        <v>343668299</v>
      </c>
      <c r="E417" s="81">
        <v>773433265</v>
      </c>
      <c r="F417" s="81">
        <v>-1161003900</v>
      </c>
    </row>
    <row r="418" spans="1:7" x14ac:dyDescent="0.45">
      <c r="A418">
        <v>24120595</v>
      </c>
      <c r="B418" t="s">
        <v>477</v>
      </c>
      <c r="C418" s="81">
        <v>-112500</v>
      </c>
      <c r="D418" s="81">
        <v>0</v>
      </c>
      <c r="E418" s="81">
        <v>0</v>
      </c>
      <c r="F418" s="81">
        <v>-112500</v>
      </c>
    </row>
    <row r="419" spans="1:7" x14ac:dyDescent="0.45">
      <c r="A419">
        <v>25</v>
      </c>
      <c r="B419" t="s">
        <v>740</v>
      </c>
      <c r="C419" s="81">
        <v>-1178861412</v>
      </c>
      <c r="D419" s="81">
        <v>14890337192</v>
      </c>
      <c r="E419" s="81">
        <v>15568245108</v>
      </c>
      <c r="F419" s="81">
        <v>-1856769328</v>
      </c>
      <c r="G419" s="81">
        <f>F360+F382+F419</f>
        <v>-2509587811</v>
      </c>
    </row>
    <row r="420" spans="1:7" x14ac:dyDescent="0.45">
      <c r="A420">
        <v>2505</v>
      </c>
      <c r="B420" t="s">
        <v>741</v>
      </c>
      <c r="C420" s="81">
        <v>-104701545</v>
      </c>
      <c r="D420" s="81">
        <v>12287354950</v>
      </c>
      <c r="E420" s="81">
        <v>12523251810</v>
      </c>
      <c r="F420" s="81">
        <v>-340598405</v>
      </c>
    </row>
    <row r="421" spans="1:7" x14ac:dyDescent="0.45">
      <c r="A421">
        <v>250501</v>
      </c>
      <c r="B421" t="s">
        <v>741</v>
      </c>
      <c r="C421" s="81">
        <v>-104701545</v>
      </c>
      <c r="D421" s="81">
        <v>12287354950</v>
      </c>
      <c r="E421" s="81">
        <v>12523251810</v>
      </c>
      <c r="F421" s="81">
        <v>-340598405</v>
      </c>
    </row>
    <row r="422" spans="1:7" x14ac:dyDescent="0.45">
      <c r="A422">
        <v>25050101</v>
      </c>
      <c r="B422" t="s">
        <v>741</v>
      </c>
      <c r="C422" s="81">
        <v>-104701545</v>
      </c>
      <c r="D422" s="81">
        <v>12287354950</v>
      </c>
      <c r="E422" s="81">
        <v>12523251810</v>
      </c>
      <c r="F422" s="81">
        <v>-340598405</v>
      </c>
    </row>
    <row r="423" spans="1:7" x14ac:dyDescent="0.45">
      <c r="A423">
        <v>2510</v>
      </c>
      <c r="B423" t="s">
        <v>742</v>
      </c>
      <c r="C423" s="81">
        <v>-622669183</v>
      </c>
      <c r="D423" s="81">
        <v>1449201943</v>
      </c>
      <c r="E423" s="81">
        <v>1508164334</v>
      </c>
      <c r="F423" s="81">
        <v>-681631574</v>
      </c>
    </row>
    <row r="424" spans="1:7" x14ac:dyDescent="0.45">
      <c r="A424">
        <v>251010</v>
      </c>
      <c r="B424" t="s">
        <v>743</v>
      </c>
      <c r="C424" s="81">
        <v>-622669183</v>
      </c>
      <c r="D424" s="81">
        <v>1449201943</v>
      </c>
      <c r="E424" s="81">
        <v>1508164334</v>
      </c>
      <c r="F424" s="81">
        <v>-681631574</v>
      </c>
    </row>
    <row r="425" spans="1:7" x14ac:dyDescent="0.45">
      <c r="A425">
        <v>25101001</v>
      </c>
      <c r="B425" t="s">
        <v>743</v>
      </c>
      <c r="C425" s="81">
        <v>-622669183</v>
      </c>
      <c r="D425" s="81">
        <v>1449201943</v>
      </c>
      <c r="E425" s="81">
        <v>1508164334</v>
      </c>
      <c r="F425" s="81">
        <v>-681631574</v>
      </c>
    </row>
    <row r="426" spans="1:7" x14ac:dyDescent="0.45">
      <c r="A426">
        <v>2515</v>
      </c>
      <c r="B426" t="s">
        <v>744</v>
      </c>
      <c r="C426" s="81">
        <v>-61728332</v>
      </c>
      <c r="D426" s="81">
        <v>74344106</v>
      </c>
      <c r="E426" s="81">
        <v>67994948</v>
      </c>
      <c r="F426" s="81">
        <v>-55379174</v>
      </c>
    </row>
    <row r="427" spans="1:7" x14ac:dyDescent="0.45">
      <c r="A427">
        <v>251501</v>
      </c>
      <c r="B427" t="s">
        <v>745</v>
      </c>
      <c r="C427" s="81">
        <v>-61728332</v>
      </c>
      <c r="D427" s="81">
        <v>74344106</v>
      </c>
      <c r="E427" s="81">
        <v>67994948</v>
      </c>
      <c r="F427" s="81">
        <v>-55379174</v>
      </c>
    </row>
    <row r="428" spans="1:7" x14ac:dyDescent="0.45">
      <c r="A428">
        <v>25150101</v>
      </c>
      <c r="B428" t="s">
        <v>746</v>
      </c>
      <c r="C428" s="81">
        <v>-61728332</v>
      </c>
      <c r="D428" s="81">
        <v>74344106</v>
      </c>
      <c r="E428" s="81">
        <v>67994948</v>
      </c>
      <c r="F428" s="81">
        <v>-55379174</v>
      </c>
    </row>
    <row r="429" spans="1:7" x14ac:dyDescent="0.45">
      <c r="A429">
        <v>2520</v>
      </c>
      <c r="B429" t="s">
        <v>199</v>
      </c>
      <c r="C429" s="81">
        <v>-2033799</v>
      </c>
      <c r="D429" s="81">
        <v>682644316</v>
      </c>
      <c r="E429" s="81">
        <v>954125007</v>
      </c>
      <c r="F429" s="81">
        <v>-273514490</v>
      </c>
    </row>
    <row r="430" spans="1:7" x14ac:dyDescent="0.45">
      <c r="A430">
        <v>252001</v>
      </c>
      <c r="B430" t="s">
        <v>199</v>
      </c>
      <c r="C430" s="81">
        <v>-2033799</v>
      </c>
      <c r="D430" s="81">
        <v>682644316</v>
      </c>
      <c r="E430" s="81">
        <v>954125007</v>
      </c>
      <c r="F430" s="81">
        <v>-273514490</v>
      </c>
    </row>
    <row r="431" spans="1:7" x14ac:dyDescent="0.45">
      <c r="A431">
        <v>25200101</v>
      </c>
      <c r="B431" t="s">
        <v>199</v>
      </c>
      <c r="C431" s="81">
        <v>-2033799</v>
      </c>
      <c r="D431" s="81">
        <v>682644316</v>
      </c>
      <c r="E431" s="81">
        <v>954125007</v>
      </c>
      <c r="F431" s="81">
        <v>-273514490</v>
      </c>
    </row>
    <row r="432" spans="1:7" x14ac:dyDescent="0.45">
      <c r="A432">
        <v>2525</v>
      </c>
      <c r="B432" t="s">
        <v>747</v>
      </c>
      <c r="C432" s="81">
        <v>-387728553</v>
      </c>
      <c r="D432" s="81">
        <v>396791877</v>
      </c>
      <c r="E432" s="81">
        <v>514709009</v>
      </c>
      <c r="F432" s="81">
        <v>-505645685</v>
      </c>
    </row>
    <row r="433" spans="1:6" x14ac:dyDescent="0.45">
      <c r="A433">
        <v>252501</v>
      </c>
      <c r="B433" t="s">
        <v>747</v>
      </c>
      <c r="C433" s="81">
        <v>-387728553</v>
      </c>
      <c r="D433" s="81">
        <v>396791877</v>
      </c>
      <c r="E433" s="81">
        <v>514709009</v>
      </c>
      <c r="F433" s="81">
        <v>-505645685</v>
      </c>
    </row>
    <row r="434" spans="1:6" x14ac:dyDescent="0.45">
      <c r="A434">
        <v>25250101</v>
      </c>
      <c r="B434" t="s">
        <v>748</v>
      </c>
      <c r="C434" s="81">
        <v>-387728553</v>
      </c>
      <c r="D434" s="81">
        <v>396791877</v>
      </c>
      <c r="E434" s="81">
        <v>514709009</v>
      </c>
      <c r="F434" s="81">
        <v>-505645685</v>
      </c>
    </row>
    <row r="435" spans="1:6" x14ac:dyDescent="0.45">
      <c r="A435">
        <v>26</v>
      </c>
      <c r="B435" t="s">
        <v>749</v>
      </c>
      <c r="C435" s="81">
        <v>-66125970</v>
      </c>
      <c r="D435" s="81">
        <v>420128510</v>
      </c>
      <c r="E435" s="81">
        <v>354001524</v>
      </c>
      <c r="F435" s="81">
        <v>1016</v>
      </c>
    </row>
    <row r="436" spans="1:6" x14ac:dyDescent="0.45">
      <c r="A436">
        <v>2605</v>
      </c>
      <c r="B436" t="s">
        <v>750</v>
      </c>
      <c r="C436" s="81">
        <v>-66125970</v>
      </c>
      <c r="D436" s="81">
        <v>420128510</v>
      </c>
      <c r="E436" s="81">
        <v>354001524</v>
      </c>
      <c r="F436" s="81">
        <v>1016</v>
      </c>
    </row>
    <row r="437" spans="1:6" x14ac:dyDescent="0.45">
      <c r="A437">
        <v>260595</v>
      </c>
      <c r="B437" t="s">
        <v>49</v>
      </c>
      <c r="C437" s="81">
        <v>-66125970</v>
      </c>
      <c r="D437" s="81">
        <v>420128510</v>
      </c>
      <c r="E437" s="81">
        <v>354001524</v>
      </c>
      <c r="F437" s="81">
        <v>1016</v>
      </c>
    </row>
    <row r="438" spans="1:6" x14ac:dyDescent="0.45">
      <c r="A438">
        <v>26059502</v>
      </c>
      <c r="B438" t="s">
        <v>751</v>
      </c>
      <c r="C438" s="81">
        <v>-38945269</v>
      </c>
      <c r="D438" s="81">
        <v>392946793</v>
      </c>
      <c r="E438" s="81">
        <v>354001524</v>
      </c>
      <c r="F438" s="81">
        <v>0</v>
      </c>
    </row>
    <row r="439" spans="1:6" x14ac:dyDescent="0.45">
      <c r="A439">
        <v>26059503</v>
      </c>
      <c r="B439" t="s">
        <v>237</v>
      </c>
      <c r="C439" s="81">
        <v>0</v>
      </c>
      <c r="D439" s="81">
        <v>1016</v>
      </c>
      <c r="E439" s="81">
        <v>0</v>
      </c>
      <c r="F439" s="81">
        <v>1016</v>
      </c>
    </row>
    <row r="440" spans="1:6" x14ac:dyDescent="0.45">
      <c r="A440">
        <v>26059505</v>
      </c>
      <c r="B440" t="s">
        <v>752</v>
      </c>
      <c r="C440" s="81">
        <v>-27180701</v>
      </c>
      <c r="D440" s="81">
        <v>27180701</v>
      </c>
      <c r="E440" s="81">
        <v>0</v>
      </c>
      <c r="F440" s="81">
        <v>0</v>
      </c>
    </row>
    <row r="441" spans="1:6" x14ac:dyDescent="0.45">
      <c r="A441">
        <v>27</v>
      </c>
      <c r="B441" t="s">
        <v>753</v>
      </c>
      <c r="C441" s="81">
        <v>-576140000</v>
      </c>
      <c r="D441" s="81">
        <v>0</v>
      </c>
      <c r="E441" s="81">
        <v>0</v>
      </c>
      <c r="F441" s="81">
        <v>-576140000</v>
      </c>
    </row>
    <row r="442" spans="1:6" x14ac:dyDescent="0.45">
      <c r="A442">
        <v>2725</v>
      </c>
      <c r="B442" t="s">
        <v>754</v>
      </c>
      <c r="C442" s="81">
        <v>-576140000</v>
      </c>
      <c r="D442" s="81">
        <v>0</v>
      </c>
      <c r="E442" s="81">
        <v>0</v>
      </c>
      <c r="F442" s="81">
        <v>-576140000</v>
      </c>
    </row>
    <row r="443" spans="1:6" x14ac:dyDescent="0.45">
      <c r="A443">
        <v>272595</v>
      </c>
      <c r="B443" t="s">
        <v>166</v>
      </c>
      <c r="C443" s="81">
        <v>-576140000</v>
      </c>
      <c r="D443" s="81">
        <v>0</v>
      </c>
      <c r="E443" s="81">
        <v>0</v>
      </c>
      <c r="F443" s="81">
        <v>-576140000</v>
      </c>
    </row>
    <row r="444" spans="1:6" x14ac:dyDescent="0.45">
      <c r="A444">
        <v>27259501</v>
      </c>
      <c r="B444" t="s">
        <v>755</v>
      </c>
      <c r="C444" s="81">
        <v>-576140000</v>
      </c>
      <c r="D444" s="81">
        <v>0</v>
      </c>
      <c r="E444" s="81">
        <v>0</v>
      </c>
      <c r="F444" s="81">
        <v>-576140000</v>
      </c>
    </row>
    <row r="445" spans="1:6" x14ac:dyDescent="0.45">
      <c r="A445">
        <v>28</v>
      </c>
      <c r="B445" t="s">
        <v>756</v>
      </c>
      <c r="C445" s="81">
        <v>-726317341</v>
      </c>
      <c r="D445" s="81">
        <v>57762765161</v>
      </c>
      <c r="E445" s="81">
        <v>57514062306</v>
      </c>
      <c r="F445" s="81">
        <v>-477614486</v>
      </c>
    </row>
    <row r="446" spans="1:6" x14ac:dyDescent="0.45">
      <c r="A446">
        <v>2805</v>
      </c>
      <c r="B446" t="s">
        <v>757</v>
      </c>
      <c r="C446" s="81">
        <v>-298162560</v>
      </c>
      <c r="D446" s="81">
        <v>3757436563</v>
      </c>
      <c r="E446" s="81">
        <v>3482995565</v>
      </c>
      <c r="F446" s="81">
        <v>-23721562</v>
      </c>
    </row>
    <row r="447" spans="1:6" x14ac:dyDescent="0.45">
      <c r="A447">
        <v>280505</v>
      </c>
      <c r="B447" t="s">
        <v>758</v>
      </c>
      <c r="C447" s="81">
        <v>-11758008</v>
      </c>
      <c r="D447" s="81">
        <v>1483085403</v>
      </c>
      <c r="E447" s="81">
        <v>1471327395</v>
      </c>
      <c r="F447" s="81">
        <v>0</v>
      </c>
    </row>
    <row r="448" spans="1:6" x14ac:dyDescent="0.45">
      <c r="A448">
        <v>28050501</v>
      </c>
      <c r="B448" t="s">
        <v>758</v>
      </c>
      <c r="C448" s="81">
        <v>-11758008</v>
      </c>
      <c r="D448" s="81">
        <v>1483085403</v>
      </c>
      <c r="E448" s="81">
        <v>1471327395</v>
      </c>
      <c r="F448" s="81">
        <v>0</v>
      </c>
    </row>
    <row r="449" spans="1:6" x14ac:dyDescent="0.45">
      <c r="A449">
        <v>280595</v>
      </c>
      <c r="B449" t="s">
        <v>49</v>
      </c>
      <c r="C449" s="81">
        <v>-286404552</v>
      </c>
      <c r="D449" s="81">
        <v>2274351160</v>
      </c>
      <c r="E449" s="81">
        <v>2011668170</v>
      </c>
      <c r="F449" s="81">
        <v>-23721562</v>
      </c>
    </row>
    <row r="450" spans="1:6" x14ac:dyDescent="0.45">
      <c r="A450">
        <v>28059501</v>
      </c>
      <c r="B450" t="s">
        <v>49</v>
      </c>
      <c r="C450" s="81">
        <v>-282863322</v>
      </c>
      <c r="D450" s="81">
        <v>2270809930</v>
      </c>
      <c r="E450" s="81">
        <v>2011668170</v>
      </c>
      <c r="F450" s="81">
        <v>-23721562</v>
      </c>
    </row>
    <row r="451" spans="1:6" x14ac:dyDescent="0.45">
      <c r="A451">
        <v>28059598</v>
      </c>
      <c r="B451" t="s">
        <v>759</v>
      </c>
      <c r="C451" s="81">
        <v>-3541230</v>
      </c>
      <c r="D451" s="81">
        <v>3541230</v>
      </c>
      <c r="E451" s="81">
        <v>0</v>
      </c>
      <c r="F451" s="81">
        <v>0</v>
      </c>
    </row>
    <row r="452" spans="1:6" x14ac:dyDescent="0.45">
      <c r="A452">
        <v>2810</v>
      </c>
      <c r="B452" t="s">
        <v>760</v>
      </c>
      <c r="C452" s="81">
        <v>-26447712</v>
      </c>
      <c r="D452" s="81">
        <v>19324498580</v>
      </c>
      <c r="E452" s="81">
        <v>19364180357</v>
      </c>
      <c r="F452" s="81">
        <v>-66129489</v>
      </c>
    </row>
    <row r="453" spans="1:6" x14ac:dyDescent="0.45">
      <c r="A453">
        <v>281095</v>
      </c>
      <c r="B453" t="s">
        <v>49</v>
      </c>
      <c r="C453" s="81">
        <v>-26447712</v>
      </c>
      <c r="D453" s="81">
        <v>19324498580</v>
      </c>
      <c r="E453" s="81">
        <v>19364180357</v>
      </c>
      <c r="F453" s="81">
        <v>-66129489</v>
      </c>
    </row>
    <row r="454" spans="1:6" x14ac:dyDescent="0.45">
      <c r="A454">
        <v>28109502</v>
      </c>
      <c r="B454" t="s">
        <v>761</v>
      </c>
      <c r="C454" s="81">
        <v>-25599144</v>
      </c>
      <c r="D454" s="81">
        <v>0</v>
      </c>
      <c r="E454" s="81">
        <v>1004160</v>
      </c>
      <c r="F454" s="81">
        <v>-26603304</v>
      </c>
    </row>
    <row r="455" spans="1:6" x14ac:dyDescent="0.45">
      <c r="A455">
        <v>28109503</v>
      </c>
      <c r="B455" t="s">
        <v>762</v>
      </c>
      <c r="C455" s="81">
        <v>-10465255</v>
      </c>
      <c r="D455" s="81">
        <v>17137846</v>
      </c>
      <c r="E455" s="81">
        <v>69296367</v>
      </c>
      <c r="F455" s="81">
        <v>-62623776</v>
      </c>
    </row>
    <row r="456" spans="1:6" x14ac:dyDescent="0.45">
      <c r="A456">
        <v>28109504</v>
      </c>
      <c r="B456" t="s">
        <v>763</v>
      </c>
      <c r="C456" s="81">
        <v>9616687</v>
      </c>
      <c r="D456" s="81">
        <v>17154848310</v>
      </c>
      <c r="E456" s="81">
        <v>17094169299</v>
      </c>
      <c r="F456" s="81">
        <v>70295698</v>
      </c>
    </row>
    <row r="457" spans="1:6" x14ac:dyDescent="0.45">
      <c r="A457">
        <v>28109505</v>
      </c>
      <c r="B457" t="s">
        <v>764</v>
      </c>
      <c r="C457" s="81">
        <v>0</v>
      </c>
      <c r="D457" s="81">
        <v>2152512424</v>
      </c>
      <c r="E457" s="81">
        <v>2199710531</v>
      </c>
      <c r="F457" s="81">
        <v>-47198107</v>
      </c>
    </row>
    <row r="458" spans="1:6" x14ac:dyDescent="0.45">
      <c r="A458">
        <v>2815</v>
      </c>
      <c r="B458" t="s">
        <v>765</v>
      </c>
      <c r="C458" s="81">
        <v>-401707069</v>
      </c>
      <c r="D458" s="81">
        <v>34680830018</v>
      </c>
      <c r="E458" s="81">
        <v>34666886384</v>
      </c>
      <c r="F458" s="81">
        <v>-387763435</v>
      </c>
    </row>
    <row r="459" spans="1:6" x14ac:dyDescent="0.45">
      <c r="A459">
        <v>281505</v>
      </c>
      <c r="B459" t="s">
        <v>766</v>
      </c>
      <c r="C459" s="81">
        <v>-807166849</v>
      </c>
      <c r="D459" s="81">
        <v>17617252799</v>
      </c>
      <c r="E459" s="81">
        <v>17593754392</v>
      </c>
      <c r="F459" s="81">
        <v>-783668442</v>
      </c>
    </row>
    <row r="460" spans="1:6" x14ac:dyDescent="0.45">
      <c r="A460">
        <v>281505002</v>
      </c>
      <c r="B460" t="s">
        <v>767</v>
      </c>
      <c r="C460" s="81">
        <v>-414645458</v>
      </c>
      <c r="D460" s="81">
        <v>17614215799</v>
      </c>
      <c r="E460" s="81">
        <v>17590717392</v>
      </c>
      <c r="F460" s="81">
        <v>-391147051</v>
      </c>
    </row>
    <row r="461" spans="1:6" x14ac:dyDescent="0.45">
      <c r="A461">
        <v>281505003</v>
      </c>
      <c r="B461" t="s">
        <v>768</v>
      </c>
      <c r="C461" s="81">
        <v>29990796</v>
      </c>
      <c r="D461" s="81">
        <v>3037000</v>
      </c>
      <c r="E461" s="81">
        <v>3037000</v>
      </c>
      <c r="F461" s="81">
        <v>29990796</v>
      </c>
    </row>
    <row r="462" spans="1:6" x14ac:dyDescent="0.45">
      <c r="A462">
        <v>281505004</v>
      </c>
      <c r="B462" t="s">
        <v>769</v>
      </c>
      <c r="C462" s="81">
        <v>-422512187</v>
      </c>
      <c r="D462" s="81">
        <v>0</v>
      </c>
      <c r="E462" s="81">
        <v>0</v>
      </c>
      <c r="F462" s="81">
        <v>-422512187</v>
      </c>
    </row>
    <row r="463" spans="1:6" x14ac:dyDescent="0.45">
      <c r="A463">
        <v>281510</v>
      </c>
      <c r="B463" t="s">
        <v>770</v>
      </c>
      <c r="C463" s="81">
        <v>405459780</v>
      </c>
      <c r="D463" s="81">
        <v>17063577219</v>
      </c>
      <c r="E463" s="81">
        <v>17073131992</v>
      </c>
      <c r="F463" s="81">
        <v>395905007</v>
      </c>
    </row>
    <row r="464" spans="1:6" x14ac:dyDescent="0.45">
      <c r="A464">
        <v>28151001</v>
      </c>
      <c r="B464" t="s">
        <v>770</v>
      </c>
      <c r="C464" s="81">
        <v>405830189</v>
      </c>
      <c r="D464" s="81">
        <v>17063577219</v>
      </c>
      <c r="E464" s="81">
        <v>17073131992</v>
      </c>
      <c r="F464" s="81">
        <v>396275416</v>
      </c>
    </row>
    <row r="465" spans="1:7" x14ac:dyDescent="0.45">
      <c r="A465">
        <v>28151003</v>
      </c>
      <c r="B465" t="s">
        <v>771</v>
      </c>
      <c r="C465" s="81">
        <v>-370409</v>
      </c>
      <c r="D465" s="81">
        <v>0</v>
      </c>
      <c r="E465" s="81">
        <v>0</v>
      </c>
      <c r="F465" s="81">
        <v>-370409</v>
      </c>
    </row>
    <row r="466" spans="1:7" x14ac:dyDescent="0.45">
      <c r="A466">
        <v>2815100301</v>
      </c>
      <c r="B466" t="s">
        <v>772</v>
      </c>
      <c r="C466" s="81">
        <v>-370409</v>
      </c>
      <c r="D466" s="81">
        <v>0</v>
      </c>
      <c r="E466" s="81">
        <v>0</v>
      </c>
      <c r="F466" s="81">
        <v>-370409</v>
      </c>
    </row>
    <row r="467" spans="1:7" x14ac:dyDescent="0.45">
      <c r="A467">
        <v>3</v>
      </c>
      <c r="B467" t="s">
        <v>773</v>
      </c>
      <c r="C467" s="81">
        <v>-11135986347</v>
      </c>
      <c r="D467" s="81">
        <v>679240600</v>
      </c>
      <c r="E467" s="81">
        <v>315696405</v>
      </c>
      <c r="F467" s="81">
        <v>-10772442152</v>
      </c>
    </row>
    <row r="468" spans="1:7" x14ac:dyDescent="0.45">
      <c r="A468">
        <v>31</v>
      </c>
      <c r="B468" t="s">
        <v>774</v>
      </c>
      <c r="C468" s="81">
        <v>-1486000000</v>
      </c>
      <c r="D468" s="81">
        <v>0</v>
      </c>
      <c r="E468" s="81">
        <v>0</v>
      </c>
      <c r="F468" s="81">
        <v>-1486000000</v>
      </c>
    </row>
    <row r="469" spans="1:7" x14ac:dyDescent="0.45">
      <c r="A469">
        <v>3105</v>
      </c>
      <c r="B469" t="s">
        <v>775</v>
      </c>
      <c r="C469" s="81">
        <v>-1486000000</v>
      </c>
      <c r="D469" s="81">
        <v>0</v>
      </c>
      <c r="E469" s="81">
        <v>0</v>
      </c>
      <c r="F469" s="81">
        <v>-1486000000</v>
      </c>
    </row>
    <row r="470" spans="1:7" x14ac:dyDescent="0.45">
      <c r="A470">
        <v>310505</v>
      </c>
      <c r="B470" t="s">
        <v>776</v>
      </c>
      <c r="C470" s="81">
        <v>-1900000000</v>
      </c>
      <c r="D470" s="81">
        <v>0</v>
      </c>
      <c r="E470" s="81">
        <v>0</v>
      </c>
      <c r="F470" s="81">
        <v>-1900000000</v>
      </c>
    </row>
    <row r="471" spans="1:7" x14ac:dyDescent="0.45">
      <c r="A471">
        <v>31050501</v>
      </c>
      <c r="B471" t="s">
        <v>776</v>
      </c>
      <c r="C471" s="81">
        <v>-1900000000</v>
      </c>
      <c r="D471" s="81">
        <v>0</v>
      </c>
      <c r="E471" s="81">
        <v>0</v>
      </c>
      <c r="F471" s="81">
        <v>-1900000000</v>
      </c>
    </row>
    <row r="472" spans="1:7" x14ac:dyDescent="0.45">
      <c r="A472">
        <v>310510</v>
      </c>
      <c r="B472" t="s">
        <v>777</v>
      </c>
      <c r="C472" s="81">
        <v>414000000</v>
      </c>
      <c r="D472" s="81">
        <v>0</v>
      </c>
      <c r="E472" s="81">
        <v>0</v>
      </c>
      <c r="F472" s="81">
        <v>414000000</v>
      </c>
    </row>
    <row r="473" spans="1:7" x14ac:dyDescent="0.45">
      <c r="A473">
        <v>31051001</v>
      </c>
      <c r="B473" t="s">
        <v>777</v>
      </c>
      <c r="C473" s="81">
        <v>414000000</v>
      </c>
      <c r="D473" s="81">
        <v>0</v>
      </c>
      <c r="E473" s="81">
        <v>0</v>
      </c>
      <c r="F473" s="81">
        <v>414000000</v>
      </c>
    </row>
    <row r="474" spans="1:7" x14ac:dyDescent="0.45">
      <c r="A474">
        <v>33</v>
      </c>
      <c r="B474" t="s">
        <v>778</v>
      </c>
      <c r="C474" s="81">
        <v>-936004369</v>
      </c>
      <c r="D474" s="81">
        <v>0</v>
      </c>
      <c r="E474" s="81">
        <v>0</v>
      </c>
      <c r="F474" s="81">
        <v>-936004369</v>
      </c>
    </row>
    <row r="475" spans="1:7" x14ac:dyDescent="0.45">
      <c r="A475">
        <v>3305</v>
      </c>
      <c r="B475" t="s">
        <v>779</v>
      </c>
      <c r="C475" s="81">
        <v>-936004369</v>
      </c>
      <c r="D475" s="81">
        <v>0</v>
      </c>
      <c r="E475" s="81">
        <v>0</v>
      </c>
      <c r="F475" s="81">
        <v>-936004369</v>
      </c>
    </row>
    <row r="476" spans="1:7" x14ac:dyDescent="0.45">
      <c r="A476">
        <v>330505</v>
      </c>
      <c r="B476" t="s">
        <v>780</v>
      </c>
      <c r="C476" s="81">
        <v>-936004369</v>
      </c>
      <c r="D476" s="81">
        <v>0</v>
      </c>
      <c r="E476" s="81">
        <v>0</v>
      </c>
      <c r="F476" s="81">
        <v>-936004369</v>
      </c>
    </row>
    <row r="477" spans="1:7" x14ac:dyDescent="0.45">
      <c r="A477">
        <v>33050501</v>
      </c>
      <c r="B477" t="s">
        <v>780</v>
      </c>
      <c r="C477" s="81">
        <v>-936004369</v>
      </c>
      <c r="D477" s="81">
        <v>0</v>
      </c>
      <c r="E477" s="81">
        <v>0</v>
      </c>
      <c r="F477" s="81">
        <v>-936004369</v>
      </c>
    </row>
    <row r="478" spans="1:7" x14ac:dyDescent="0.45">
      <c r="A478">
        <v>3305050101</v>
      </c>
      <c r="B478" t="s">
        <v>781</v>
      </c>
      <c r="C478" s="81">
        <v>-936004369</v>
      </c>
      <c r="D478" s="81">
        <v>0</v>
      </c>
      <c r="E478" s="81">
        <v>0</v>
      </c>
      <c r="F478" s="81">
        <v>-936004369</v>
      </c>
    </row>
    <row r="479" spans="1:7" x14ac:dyDescent="0.45">
      <c r="A479">
        <v>36</v>
      </c>
      <c r="B479" t="s">
        <v>782</v>
      </c>
      <c r="C479" s="81">
        <v>-831473408</v>
      </c>
      <c r="D479" s="81">
        <v>315696405</v>
      </c>
      <c r="E479" s="81">
        <v>0</v>
      </c>
      <c r="F479" s="81">
        <v>-515777003</v>
      </c>
      <c r="G479" s="81">
        <f>F479+F483+F474-F488</f>
        <v>-3844715727</v>
      </c>
    </row>
    <row r="480" spans="1:7" x14ac:dyDescent="0.45">
      <c r="A480">
        <v>3605</v>
      </c>
      <c r="B480" t="s">
        <v>783</v>
      </c>
      <c r="C480" s="81">
        <v>-831473408</v>
      </c>
      <c r="D480" s="81">
        <v>315696405</v>
      </c>
      <c r="E480" s="81">
        <v>0</v>
      </c>
      <c r="F480" s="81">
        <v>-515777003</v>
      </c>
    </row>
    <row r="481" spans="1:6" x14ac:dyDescent="0.45">
      <c r="A481">
        <v>360501</v>
      </c>
      <c r="B481" t="s">
        <v>783</v>
      </c>
      <c r="C481" s="81">
        <v>-831473408</v>
      </c>
      <c r="D481" s="81">
        <v>315696405</v>
      </c>
      <c r="E481" s="81">
        <v>0</v>
      </c>
      <c r="F481" s="81">
        <v>-515777003</v>
      </c>
    </row>
    <row r="482" spans="1:6" x14ac:dyDescent="0.45">
      <c r="A482">
        <v>36050101</v>
      </c>
      <c r="B482" t="s">
        <v>784</v>
      </c>
      <c r="C482" s="81">
        <v>-831473408</v>
      </c>
      <c r="D482" s="81">
        <v>315696405</v>
      </c>
      <c r="E482" s="81">
        <v>0</v>
      </c>
      <c r="F482" s="81">
        <v>-515777003</v>
      </c>
    </row>
    <row r="483" spans="1:6" x14ac:dyDescent="0.45">
      <c r="A483">
        <v>37</v>
      </c>
      <c r="B483" t="s">
        <v>785</v>
      </c>
      <c r="C483" s="81">
        <v>-7882508570</v>
      </c>
      <c r="D483" s="81">
        <v>363544195</v>
      </c>
      <c r="E483" s="81">
        <v>315696405</v>
      </c>
      <c r="F483" s="81">
        <v>-7834660780</v>
      </c>
    </row>
    <row r="484" spans="1:6" x14ac:dyDescent="0.45">
      <c r="A484">
        <v>3705</v>
      </c>
      <c r="B484" t="s">
        <v>786</v>
      </c>
      <c r="C484" s="81">
        <v>-9634424979</v>
      </c>
      <c r="D484" s="81">
        <v>363544195</v>
      </c>
      <c r="E484" s="81">
        <v>315696405</v>
      </c>
      <c r="F484" s="81">
        <v>-9586577189</v>
      </c>
    </row>
    <row r="485" spans="1:6" x14ac:dyDescent="0.45">
      <c r="A485">
        <v>370501</v>
      </c>
      <c r="B485" t="s">
        <v>786</v>
      </c>
      <c r="C485" s="81">
        <v>-3829154359</v>
      </c>
      <c r="D485" s="81">
        <v>0</v>
      </c>
      <c r="E485" s="81">
        <v>315696405</v>
      </c>
      <c r="F485" s="81">
        <v>-4144850764</v>
      </c>
    </row>
    <row r="486" spans="1:6" x14ac:dyDescent="0.45">
      <c r="A486">
        <v>37050101</v>
      </c>
      <c r="B486" t="s">
        <v>787</v>
      </c>
      <c r="C486" s="81">
        <v>-1905703301</v>
      </c>
      <c r="D486" s="81">
        <v>0</v>
      </c>
      <c r="E486" s="81">
        <v>315696405</v>
      </c>
      <c r="F486" s="81">
        <v>-2221399706</v>
      </c>
    </row>
    <row r="487" spans="1:6" x14ac:dyDescent="0.45">
      <c r="A487">
        <v>37050103</v>
      </c>
      <c r="B487" t="s">
        <v>788</v>
      </c>
      <c r="C487" s="81">
        <v>-1923451058</v>
      </c>
      <c r="D487" s="81">
        <v>0</v>
      </c>
      <c r="E487" s="81">
        <v>0</v>
      </c>
      <c r="F487" s="81">
        <v>-1923451058</v>
      </c>
    </row>
    <row r="488" spans="1:6" x14ac:dyDescent="0.45">
      <c r="A488">
        <v>370595</v>
      </c>
      <c r="B488" t="s">
        <v>789</v>
      </c>
      <c r="C488" s="81">
        <v>-5805270620</v>
      </c>
      <c r="D488" s="81">
        <v>363544195</v>
      </c>
      <c r="E488" s="81">
        <v>0</v>
      </c>
      <c r="F488" s="81">
        <v>-5441726425</v>
      </c>
    </row>
    <row r="489" spans="1:6" x14ac:dyDescent="0.45">
      <c r="A489">
        <v>37059501</v>
      </c>
      <c r="B489" t="s">
        <v>790</v>
      </c>
      <c r="C489" s="81">
        <v>-223222157</v>
      </c>
      <c r="D489" s="81">
        <v>0</v>
      </c>
      <c r="E489" s="81">
        <v>0</v>
      </c>
      <c r="F489" s="81">
        <v>-223222157</v>
      </c>
    </row>
    <row r="490" spans="1:6" x14ac:dyDescent="0.45">
      <c r="A490">
        <v>37059502</v>
      </c>
      <c r="B490" t="s">
        <v>791</v>
      </c>
      <c r="C490" s="81">
        <v>-5414376734</v>
      </c>
      <c r="D490" s="81">
        <v>363544195</v>
      </c>
      <c r="E490" s="81">
        <v>0</v>
      </c>
      <c r="F490" s="81">
        <v>-5050832539</v>
      </c>
    </row>
    <row r="491" spans="1:6" x14ac:dyDescent="0.45">
      <c r="A491">
        <v>37059503</v>
      </c>
      <c r="B491" t="s">
        <v>792</v>
      </c>
      <c r="C491" s="81">
        <v>-94259000</v>
      </c>
      <c r="D491" s="81">
        <v>0</v>
      </c>
      <c r="E491" s="81">
        <v>0</v>
      </c>
      <c r="F491" s="81">
        <v>-94259000</v>
      </c>
    </row>
    <row r="492" spans="1:6" x14ac:dyDescent="0.45">
      <c r="A492">
        <v>37059504</v>
      </c>
      <c r="B492" t="s">
        <v>793</v>
      </c>
      <c r="C492" s="81">
        <v>-73412729</v>
      </c>
      <c r="D492" s="81">
        <v>0</v>
      </c>
      <c r="E492" s="81">
        <v>0</v>
      </c>
      <c r="F492" s="81">
        <v>-73412729</v>
      </c>
    </row>
    <row r="493" spans="1:6" x14ac:dyDescent="0.45">
      <c r="A493">
        <v>3710</v>
      </c>
      <c r="B493" t="s">
        <v>794</v>
      </c>
      <c r="C493" s="81">
        <v>1751916409</v>
      </c>
      <c r="D493" s="81">
        <v>0</v>
      </c>
      <c r="E493" s="81">
        <v>0</v>
      </c>
      <c r="F493" s="81">
        <v>1751916409</v>
      </c>
    </row>
    <row r="494" spans="1:6" x14ac:dyDescent="0.45">
      <c r="A494">
        <v>371001</v>
      </c>
      <c r="B494" t="s">
        <v>794</v>
      </c>
      <c r="C494" s="81">
        <v>1027272196</v>
      </c>
      <c r="D494" s="81">
        <v>0</v>
      </c>
      <c r="E494" s="81">
        <v>0</v>
      </c>
      <c r="F494" s="81">
        <v>1027272196</v>
      </c>
    </row>
    <row r="495" spans="1:6" x14ac:dyDescent="0.45">
      <c r="A495">
        <v>37100101</v>
      </c>
      <c r="B495" t="s">
        <v>795</v>
      </c>
      <c r="C495" s="81">
        <v>1027272196</v>
      </c>
      <c r="D495" s="81">
        <v>0</v>
      </c>
      <c r="E495" s="81">
        <v>0</v>
      </c>
      <c r="F495" s="81">
        <v>1027272196</v>
      </c>
    </row>
    <row r="496" spans="1:6" x14ac:dyDescent="0.45">
      <c r="A496">
        <v>371095</v>
      </c>
      <c r="B496" t="s">
        <v>796</v>
      </c>
      <c r="C496" s="81">
        <v>724644213</v>
      </c>
      <c r="D496" s="81">
        <v>0</v>
      </c>
      <c r="E496" s="81">
        <v>0</v>
      </c>
      <c r="F496" s="81">
        <v>724644213</v>
      </c>
    </row>
    <row r="497" spans="1:13" x14ac:dyDescent="0.45">
      <c r="A497">
        <v>37109503</v>
      </c>
      <c r="B497" t="s">
        <v>797</v>
      </c>
      <c r="C497" s="81">
        <v>57801000</v>
      </c>
      <c r="D497" s="81">
        <v>0</v>
      </c>
      <c r="E497" s="81">
        <v>0</v>
      </c>
      <c r="F497" s="81">
        <v>57801000</v>
      </c>
    </row>
    <row r="498" spans="1:13" x14ac:dyDescent="0.45">
      <c r="A498">
        <v>37109504</v>
      </c>
      <c r="B498" t="s">
        <v>798</v>
      </c>
      <c r="C498" s="81">
        <v>666843213</v>
      </c>
      <c r="D498" s="81">
        <v>0</v>
      </c>
      <c r="E498" s="81">
        <v>0</v>
      </c>
      <c r="F498" s="81">
        <v>666843213</v>
      </c>
    </row>
    <row r="501" spans="1:13" x14ac:dyDescent="0.45">
      <c r="A501">
        <v>4</v>
      </c>
      <c r="B501" t="s">
        <v>93</v>
      </c>
      <c r="C501" s="81">
        <v>0</v>
      </c>
      <c r="D501" s="81">
        <v>2371749331</v>
      </c>
      <c r="E501" s="81">
        <v>54513514775</v>
      </c>
      <c r="F501" s="81">
        <v>-52141765444</v>
      </c>
      <c r="I501">
        <v>4</v>
      </c>
      <c r="J501" t="s">
        <v>93</v>
      </c>
      <c r="K501" s="81">
        <v>-52141765444</v>
      </c>
      <c r="L501" s="81">
        <f>K501+K502+K503</f>
        <v>2981684723</v>
      </c>
      <c r="M501" s="81"/>
    </row>
    <row r="502" spans="1:13" x14ac:dyDescent="0.45">
      <c r="A502">
        <v>41</v>
      </c>
      <c r="B502" t="s">
        <v>94</v>
      </c>
      <c r="C502" s="81">
        <v>0</v>
      </c>
      <c r="D502" s="81">
        <v>2134539484</v>
      </c>
      <c r="E502" s="81">
        <v>53497744407</v>
      </c>
      <c r="F502" s="81">
        <v>-51363204923</v>
      </c>
      <c r="I502">
        <v>5</v>
      </c>
      <c r="J502" t="s">
        <v>179</v>
      </c>
      <c r="K502" s="81">
        <v>29389860504</v>
      </c>
      <c r="L502" s="81"/>
      <c r="M502" s="81"/>
    </row>
    <row r="503" spans="1:13" x14ac:dyDescent="0.45">
      <c r="A503">
        <v>4135</v>
      </c>
      <c r="B503" t="s">
        <v>95</v>
      </c>
      <c r="C503" s="81">
        <v>0</v>
      </c>
      <c r="D503" s="81">
        <v>29963221</v>
      </c>
      <c r="E503" s="81">
        <v>27324849170</v>
      </c>
      <c r="F503" s="81">
        <v>-27294885949</v>
      </c>
      <c r="I503">
        <v>6</v>
      </c>
      <c r="J503" t="s">
        <v>380</v>
      </c>
      <c r="K503" s="81">
        <v>25733589663</v>
      </c>
      <c r="L503" s="81"/>
      <c r="M503" s="81"/>
    </row>
    <row r="504" spans="1:13" x14ac:dyDescent="0.45">
      <c r="A504">
        <v>413595</v>
      </c>
      <c r="B504" t="s">
        <v>96</v>
      </c>
      <c r="C504" s="81">
        <v>0</v>
      </c>
      <c r="D504" s="81">
        <v>29963221</v>
      </c>
      <c r="E504" s="81">
        <v>27324849170</v>
      </c>
      <c r="F504" s="81">
        <v>-27294885949</v>
      </c>
      <c r="K504" s="81"/>
      <c r="L504" s="81"/>
      <c r="M504" s="81"/>
    </row>
    <row r="505" spans="1:13" x14ac:dyDescent="0.45">
      <c r="A505">
        <v>413595001</v>
      </c>
      <c r="B505" t="s">
        <v>97</v>
      </c>
      <c r="C505" s="81">
        <v>0</v>
      </c>
      <c r="D505" s="81">
        <v>0</v>
      </c>
      <c r="E505" s="81">
        <v>13576572583</v>
      </c>
      <c r="F505" s="81">
        <v>-13576572583</v>
      </c>
      <c r="K505" s="81"/>
      <c r="L505" s="81"/>
      <c r="M505" s="81"/>
    </row>
    <row r="506" spans="1:13" x14ac:dyDescent="0.45">
      <c r="A506">
        <v>413595002</v>
      </c>
      <c r="B506" t="s">
        <v>98</v>
      </c>
      <c r="C506" s="81">
        <v>0</v>
      </c>
      <c r="D506" s="81">
        <v>29963221</v>
      </c>
      <c r="E506" s="81">
        <v>2038574790</v>
      </c>
      <c r="F506" s="81">
        <v>-2008611569</v>
      </c>
      <c r="I506">
        <v>41</v>
      </c>
      <c r="J506" t="s">
        <v>94</v>
      </c>
      <c r="K506" s="81">
        <v>-51363204923</v>
      </c>
      <c r="L506" s="81"/>
      <c r="M506" s="81"/>
    </row>
    <row r="507" spans="1:13" x14ac:dyDescent="0.45">
      <c r="A507">
        <v>413595003</v>
      </c>
      <c r="B507" t="s">
        <v>99</v>
      </c>
      <c r="C507" s="81">
        <v>0</v>
      </c>
      <c r="D507" s="81">
        <v>0</v>
      </c>
      <c r="E507" s="81">
        <v>10183393660</v>
      </c>
      <c r="F507" s="81">
        <v>-10183393660</v>
      </c>
      <c r="I507">
        <v>42</v>
      </c>
      <c r="J507" t="s">
        <v>153</v>
      </c>
      <c r="K507" s="81">
        <v>-778560521</v>
      </c>
      <c r="L507" s="81"/>
      <c r="M507" s="81"/>
    </row>
    <row r="508" spans="1:13" x14ac:dyDescent="0.45">
      <c r="A508">
        <v>413595004</v>
      </c>
      <c r="B508" t="s">
        <v>100</v>
      </c>
      <c r="C508" s="81">
        <v>0</v>
      </c>
      <c r="D508" s="81">
        <v>0</v>
      </c>
      <c r="E508" s="81">
        <v>94577842</v>
      </c>
      <c r="F508" s="81">
        <v>-94577842</v>
      </c>
      <c r="I508">
        <v>51</v>
      </c>
      <c r="J508" t="s">
        <v>180</v>
      </c>
      <c r="K508" s="81">
        <v>3590445294</v>
      </c>
      <c r="L508" s="81"/>
      <c r="M508" s="81"/>
    </row>
    <row r="509" spans="1:13" x14ac:dyDescent="0.45">
      <c r="A509">
        <v>413595006</v>
      </c>
      <c r="B509" t="s">
        <v>101</v>
      </c>
      <c r="C509" s="81">
        <v>0</v>
      </c>
      <c r="D509" s="81">
        <v>0</v>
      </c>
      <c r="E509" s="81">
        <v>7190087</v>
      </c>
      <c r="F509" s="81">
        <v>-7190087</v>
      </c>
      <c r="I509">
        <v>52</v>
      </c>
      <c r="J509" t="s">
        <v>286</v>
      </c>
      <c r="K509" s="81">
        <v>22923780791</v>
      </c>
      <c r="L509" s="81"/>
      <c r="M509" s="81"/>
    </row>
    <row r="510" spans="1:13" x14ac:dyDescent="0.45">
      <c r="A510">
        <v>413595008</v>
      </c>
      <c r="B510" t="s">
        <v>102</v>
      </c>
      <c r="C510" s="81">
        <v>0</v>
      </c>
      <c r="D510" s="81">
        <v>0</v>
      </c>
      <c r="E510" s="81">
        <v>1055773609</v>
      </c>
      <c r="F510" s="81">
        <v>-1055773609</v>
      </c>
      <c r="I510">
        <v>53</v>
      </c>
      <c r="J510" t="s">
        <v>363</v>
      </c>
      <c r="K510" s="81">
        <v>2434619746</v>
      </c>
      <c r="L510" s="81"/>
      <c r="M510" s="81"/>
    </row>
    <row r="511" spans="1:13" x14ac:dyDescent="0.45">
      <c r="A511">
        <v>413595014</v>
      </c>
      <c r="B511" t="s">
        <v>103</v>
      </c>
      <c r="C511" s="81">
        <v>0</v>
      </c>
      <c r="D511" s="81">
        <v>0</v>
      </c>
      <c r="E511" s="81">
        <v>368766599</v>
      </c>
      <c r="F511" s="81">
        <v>-368766599</v>
      </c>
      <c r="I511">
        <v>54</v>
      </c>
      <c r="J511" t="s">
        <v>377</v>
      </c>
      <c r="K511" s="81">
        <v>441014672</v>
      </c>
      <c r="L511" s="81"/>
      <c r="M511" s="81"/>
    </row>
    <row r="512" spans="1:13" x14ac:dyDescent="0.45">
      <c r="A512">
        <v>4145</v>
      </c>
      <c r="B512" t="s">
        <v>104</v>
      </c>
      <c r="C512" s="81">
        <v>0</v>
      </c>
      <c r="D512" s="81">
        <v>0</v>
      </c>
      <c r="E512" s="81">
        <v>26172895237</v>
      </c>
      <c r="F512" s="81">
        <v>-26172895237</v>
      </c>
      <c r="I512">
        <v>61</v>
      </c>
      <c r="J512" t="s">
        <v>381</v>
      </c>
      <c r="K512" s="81">
        <v>25733589663</v>
      </c>
      <c r="L512" s="81"/>
      <c r="M512" s="81"/>
    </row>
    <row r="513" spans="1:14" x14ac:dyDescent="0.45">
      <c r="A513">
        <v>414595</v>
      </c>
      <c r="B513" t="s">
        <v>105</v>
      </c>
      <c r="C513" s="81">
        <v>0</v>
      </c>
      <c r="D513" s="81">
        <v>0</v>
      </c>
      <c r="E513" s="81">
        <v>26172895237</v>
      </c>
      <c r="F513" s="81">
        <v>-26172895237</v>
      </c>
      <c r="K513" s="81"/>
      <c r="L513" s="81"/>
      <c r="M513" s="81"/>
    </row>
    <row r="514" spans="1:14" x14ac:dyDescent="0.45">
      <c r="A514">
        <v>41459501</v>
      </c>
      <c r="B514" t="s">
        <v>106</v>
      </c>
      <c r="C514" s="81">
        <v>0</v>
      </c>
      <c r="D514" s="81">
        <v>0</v>
      </c>
      <c r="E514" s="81">
        <v>21665837152</v>
      </c>
      <c r="F514" s="81">
        <v>-21665837152</v>
      </c>
      <c r="K514" s="81"/>
      <c r="L514" s="81"/>
      <c r="M514" s="81"/>
    </row>
    <row r="515" spans="1:14" x14ac:dyDescent="0.45">
      <c r="A515">
        <v>4145950101</v>
      </c>
      <c r="B515" t="s">
        <v>20</v>
      </c>
      <c r="C515" s="81">
        <v>0</v>
      </c>
      <c r="D515" s="81">
        <v>0</v>
      </c>
      <c r="E515" s="81">
        <v>6887208999</v>
      </c>
      <c r="F515" s="81">
        <v>-6887208999</v>
      </c>
      <c r="K515" s="81"/>
      <c r="L515" s="81"/>
      <c r="M515" s="81"/>
    </row>
    <row r="516" spans="1:14" x14ac:dyDescent="0.45">
      <c r="A516">
        <v>4145950102</v>
      </c>
      <c r="B516" t="s">
        <v>19</v>
      </c>
      <c r="C516" s="81">
        <v>0</v>
      </c>
      <c r="D516" s="81">
        <v>0</v>
      </c>
      <c r="E516" s="81">
        <v>165427923</v>
      </c>
      <c r="F516" s="81">
        <v>-165427923</v>
      </c>
      <c r="K516" s="81"/>
      <c r="L516" s="81"/>
      <c r="M516" s="81"/>
      <c r="N516" s="81"/>
    </row>
    <row r="517" spans="1:14" x14ac:dyDescent="0.45">
      <c r="A517">
        <v>414595010201</v>
      </c>
      <c r="B517" t="s">
        <v>107</v>
      </c>
      <c r="C517" s="81">
        <v>0</v>
      </c>
      <c r="D517" s="81">
        <v>0</v>
      </c>
      <c r="E517" s="81">
        <v>165427923</v>
      </c>
      <c r="F517" s="81">
        <v>-165427923</v>
      </c>
      <c r="K517" s="81"/>
      <c r="L517" s="81"/>
      <c r="M517" s="81"/>
      <c r="N517" s="81"/>
    </row>
    <row r="518" spans="1:14" x14ac:dyDescent="0.45">
      <c r="A518">
        <v>4145950107</v>
      </c>
      <c r="B518" t="s">
        <v>108</v>
      </c>
      <c r="C518" s="81">
        <v>0</v>
      </c>
      <c r="D518" s="81">
        <v>0</v>
      </c>
      <c r="E518" s="81">
        <v>1830738415</v>
      </c>
      <c r="F518" s="81">
        <v>-1830738415</v>
      </c>
      <c r="K518" s="81"/>
      <c r="L518" s="81"/>
      <c r="M518" s="81"/>
      <c r="N518" s="81"/>
    </row>
    <row r="519" spans="1:14" x14ac:dyDescent="0.45">
      <c r="A519">
        <v>4145950108</v>
      </c>
      <c r="B519" t="s">
        <v>109</v>
      </c>
      <c r="C519" s="81">
        <v>0</v>
      </c>
      <c r="D519" s="81">
        <v>0</v>
      </c>
      <c r="E519" s="81">
        <v>2914600</v>
      </c>
      <c r="F519" s="81">
        <v>-2914600</v>
      </c>
      <c r="K519" s="81"/>
      <c r="L519" s="81"/>
      <c r="M519" s="81"/>
      <c r="N519" s="81"/>
    </row>
    <row r="520" spans="1:14" x14ac:dyDescent="0.45">
      <c r="A520">
        <v>4145950109</v>
      </c>
      <c r="B520" t="s">
        <v>110</v>
      </c>
      <c r="C520" s="81">
        <v>0</v>
      </c>
      <c r="D520" s="81">
        <v>0</v>
      </c>
      <c r="E520" s="81">
        <v>1406650463</v>
      </c>
      <c r="F520" s="81">
        <v>-1406650463</v>
      </c>
      <c r="K520" s="81"/>
      <c r="L520" s="81"/>
      <c r="M520" s="81"/>
      <c r="N520" s="81"/>
    </row>
    <row r="521" spans="1:14" x14ac:dyDescent="0.45">
      <c r="A521">
        <v>4145950110</v>
      </c>
      <c r="B521" t="s">
        <v>111</v>
      </c>
      <c r="C521" s="81">
        <v>0</v>
      </c>
      <c r="D521" s="81">
        <v>0</v>
      </c>
      <c r="E521" s="81">
        <v>10211659345</v>
      </c>
      <c r="F521" s="81">
        <v>-10211659345</v>
      </c>
      <c r="K521" s="81"/>
      <c r="L521" s="81"/>
      <c r="M521" s="81"/>
      <c r="N521" s="81"/>
    </row>
    <row r="522" spans="1:14" x14ac:dyDescent="0.45">
      <c r="A522">
        <v>414595011001</v>
      </c>
      <c r="B522" t="s">
        <v>112</v>
      </c>
      <c r="C522" s="81">
        <v>0</v>
      </c>
      <c r="D522" s="81">
        <v>0</v>
      </c>
      <c r="E522" s="81">
        <v>9486633181</v>
      </c>
      <c r="F522" s="81">
        <v>-9486633181</v>
      </c>
      <c r="K522" s="81"/>
      <c r="L522" s="81"/>
      <c r="M522" s="81"/>
      <c r="N522" s="81"/>
    </row>
    <row r="523" spans="1:14" x14ac:dyDescent="0.45">
      <c r="A523">
        <v>414595011002</v>
      </c>
      <c r="B523" t="s">
        <v>113</v>
      </c>
      <c r="C523" s="81">
        <v>0</v>
      </c>
      <c r="D523" s="81">
        <v>0</v>
      </c>
      <c r="E523" s="81">
        <v>725026164</v>
      </c>
      <c r="F523" s="81">
        <v>-725026164</v>
      </c>
      <c r="K523" s="81"/>
      <c r="L523" s="81"/>
      <c r="M523" s="81"/>
      <c r="N523" s="81"/>
    </row>
    <row r="524" spans="1:14" x14ac:dyDescent="0.45">
      <c r="A524">
        <v>4145950111</v>
      </c>
      <c r="B524" t="s">
        <v>114</v>
      </c>
      <c r="C524" s="81">
        <v>0</v>
      </c>
      <c r="D524" s="81">
        <v>0</v>
      </c>
      <c r="E524" s="81">
        <v>157307903</v>
      </c>
      <c r="F524" s="81">
        <v>-157307903</v>
      </c>
      <c r="K524" s="81"/>
      <c r="L524" s="81"/>
      <c r="M524" s="81"/>
      <c r="N524" s="81"/>
    </row>
    <row r="525" spans="1:14" x14ac:dyDescent="0.45">
      <c r="A525">
        <v>414595011101</v>
      </c>
      <c r="B525" t="s">
        <v>115</v>
      </c>
      <c r="C525" s="81">
        <v>0</v>
      </c>
      <c r="D525" s="81">
        <v>0</v>
      </c>
      <c r="E525" s="81">
        <v>145211764</v>
      </c>
      <c r="F525" s="81">
        <v>-145211764</v>
      </c>
      <c r="K525" s="81"/>
      <c r="L525" s="81"/>
      <c r="M525" s="81"/>
      <c r="N525" s="81"/>
    </row>
    <row r="526" spans="1:14" x14ac:dyDescent="0.45">
      <c r="A526">
        <v>414595011102</v>
      </c>
      <c r="B526" t="s">
        <v>116</v>
      </c>
      <c r="C526" s="81">
        <v>0</v>
      </c>
      <c r="D526" s="81">
        <v>0</v>
      </c>
      <c r="E526" s="81">
        <v>12096139</v>
      </c>
      <c r="F526" s="81">
        <v>-12096139</v>
      </c>
      <c r="K526" s="81"/>
      <c r="L526" s="81"/>
      <c r="M526" s="81"/>
      <c r="N526" s="81"/>
    </row>
    <row r="527" spans="1:14" x14ac:dyDescent="0.45">
      <c r="A527">
        <v>4145950112</v>
      </c>
      <c r="B527" t="s">
        <v>117</v>
      </c>
      <c r="C527" s="81">
        <v>0</v>
      </c>
      <c r="D527" s="81">
        <v>0</v>
      </c>
      <c r="E527" s="81">
        <v>52375205</v>
      </c>
      <c r="F527" s="81">
        <v>-52375205</v>
      </c>
      <c r="K527" s="81"/>
      <c r="L527" s="81"/>
      <c r="M527" s="81"/>
      <c r="N527" s="81"/>
    </row>
    <row r="528" spans="1:14" x14ac:dyDescent="0.45">
      <c r="A528">
        <v>4145950114</v>
      </c>
      <c r="B528" t="s">
        <v>118</v>
      </c>
      <c r="C528" s="81">
        <v>0</v>
      </c>
      <c r="D528" s="81">
        <v>0</v>
      </c>
      <c r="E528" s="81">
        <v>832023638</v>
      </c>
      <c r="F528" s="81">
        <v>-832023638</v>
      </c>
      <c r="K528" s="81"/>
      <c r="L528" s="81"/>
      <c r="M528" s="81"/>
      <c r="N528" s="81"/>
    </row>
    <row r="529" spans="1:14" x14ac:dyDescent="0.45">
      <c r="A529">
        <v>414595011401</v>
      </c>
      <c r="B529" t="s">
        <v>119</v>
      </c>
      <c r="C529" s="81">
        <v>0</v>
      </c>
      <c r="D529" s="81">
        <v>0</v>
      </c>
      <c r="E529" s="81">
        <v>789775951</v>
      </c>
      <c r="F529" s="81">
        <v>-789775951</v>
      </c>
      <c r="K529" s="81"/>
      <c r="L529" s="81"/>
      <c r="M529" s="81"/>
      <c r="N529" s="81"/>
    </row>
    <row r="530" spans="1:14" x14ac:dyDescent="0.45">
      <c r="A530">
        <v>414595011402</v>
      </c>
      <c r="B530" t="s">
        <v>120</v>
      </c>
      <c r="C530" s="81">
        <v>0</v>
      </c>
      <c r="D530" s="81">
        <v>0</v>
      </c>
      <c r="E530" s="81">
        <v>42247687</v>
      </c>
      <c r="F530" s="81">
        <v>-42247687</v>
      </c>
      <c r="K530" s="81"/>
      <c r="L530" s="81"/>
      <c r="M530" s="81"/>
      <c r="N530" s="81"/>
    </row>
    <row r="531" spans="1:14" x14ac:dyDescent="0.45">
      <c r="A531">
        <v>4145950115</v>
      </c>
      <c r="B531" t="s">
        <v>121</v>
      </c>
      <c r="C531" s="81">
        <v>0</v>
      </c>
      <c r="D531" s="81">
        <v>0</v>
      </c>
      <c r="E531" s="81">
        <v>119530661</v>
      </c>
      <c r="F531" s="81">
        <v>-119530661</v>
      </c>
      <c r="K531" s="81"/>
      <c r="L531" s="81"/>
      <c r="M531" s="81"/>
      <c r="N531" s="81"/>
    </row>
    <row r="532" spans="1:14" x14ac:dyDescent="0.45">
      <c r="A532">
        <v>414595011501</v>
      </c>
      <c r="B532" t="s">
        <v>121</v>
      </c>
      <c r="C532" s="81">
        <v>0</v>
      </c>
      <c r="D532" s="81">
        <v>0</v>
      </c>
      <c r="E532" s="81">
        <v>119530661</v>
      </c>
      <c r="F532" s="81">
        <v>-119530661</v>
      </c>
      <c r="K532" s="81"/>
      <c r="L532" s="81"/>
      <c r="M532" s="81"/>
      <c r="N532" s="81"/>
    </row>
    <row r="533" spans="1:14" x14ac:dyDescent="0.45">
      <c r="A533">
        <v>41459502</v>
      </c>
      <c r="B533" t="s">
        <v>122</v>
      </c>
      <c r="C533" s="81">
        <v>0</v>
      </c>
      <c r="D533" s="81">
        <v>0</v>
      </c>
      <c r="E533" s="81">
        <v>1465291200</v>
      </c>
      <c r="F533" s="81">
        <v>-1465291200</v>
      </c>
      <c r="K533" s="81"/>
      <c r="L533" s="81"/>
      <c r="M533" s="81"/>
      <c r="N533" s="81"/>
    </row>
    <row r="534" spans="1:14" x14ac:dyDescent="0.45">
      <c r="A534">
        <v>4145950201</v>
      </c>
      <c r="B534" t="s">
        <v>123</v>
      </c>
      <c r="C534" s="81">
        <v>0</v>
      </c>
      <c r="D534" s="81">
        <v>0</v>
      </c>
      <c r="E534" s="81">
        <v>1400192162</v>
      </c>
      <c r="F534" s="81">
        <v>-1400192162</v>
      </c>
      <c r="K534" s="81"/>
      <c r="L534" s="81"/>
      <c r="M534" s="81"/>
      <c r="N534" s="81"/>
    </row>
    <row r="535" spans="1:14" x14ac:dyDescent="0.45">
      <c r="A535">
        <v>4145950207</v>
      </c>
      <c r="B535" t="s">
        <v>124</v>
      </c>
      <c r="C535" s="81">
        <v>0</v>
      </c>
      <c r="D535" s="81">
        <v>0</v>
      </c>
      <c r="E535" s="81">
        <v>65099038</v>
      </c>
      <c r="F535" s="81">
        <v>-65099038</v>
      </c>
      <c r="K535" s="81"/>
      <c r="L535" s="81"/>
      <c r="M535" s="81"/>
      <c r="N535" s="81"/>
    </row>
    <row r="536" spans="1:14" x14ac:dyDescent="0.45">
      <c r="A536">
        <v>41459503</v>
      </c>
      <c r="B536" t="s">
        <v>125</v>
      </c>
      <c r="C536" s="81">
        <v>0</v>
      </c>
      <c r="D536" s="81">
        <v>0</v>
      </c>
      <c r="E536" s="81">
        <v>2343136421</v>
      </c>
      <c r="F536" s="81">
        <v>-2343136421</v>
      </c>
      <c r="K536" s="81"/>
      <c r="L536" s="81"/>
      <c r="M536" s="81"/>
      <c r="N536" s="81"/>
    </row>
    <row r="537" spans="1:14" x14ac:dyDescent="0.45">
      <c r="A537">
        <v>4145950301</v>
      </c>
      <c r="B537" t="s">
        <v>126</v>
      </c>
      <c r="C537" s="81">
        <v>0</v>
      </c>
      <c r="D537" s="81">
        <v>0</v>
      </c>
      <c r="E537" s="81">
        <v>19189186</v>
      </c>
      <c r="F537" s="81">
        <v>-19189186</v>
      </c>
      <c r="K537" s="81"/>
      <c r="L537" s="81"/>
      <c r="M537" s="81"/>
      <c r="N537" s="81"/>
    </row>
    <row r="538" spans="1:14" x14ac:dyDescent="0.45">
      <c r="A538">
        <v>4145950302</v>
      </c>
      <c r="B538" t="s">
        <v>23</v>
      </c>
      <c r="C538" s="81">
        <v>0</v>
      </c>
      <c r="D538" s="81">
        <v>0</v>
      </c>
      <c r="E538" s="81">
        <v>535457957</v>
      </c>
      <c r="F538" s="81">
        <v>-535457957</v>
      </c>
      <c r="K538" s="81"/>
      <c r="L538" s="81"/>
      <c r="M538" s="81"/>
      <c r="N538" s="81"/>
    </row>
    <row r="539" spans="1:14" x14ac:dyDescent="0.45">
      <c r="A539">
        <v>414595030201</v>
      </c>
      <c r="B539" t="s">
        <v>127</v>
      </c>
      <c r="C539" s="81">
        <v>0</v>
      </c>
      <c r="D539" s="81">
        <v>0</v>
      </c>
      <c r="E539" s="81">
        <v>508246579</v>
      </c>
      <c r="F539" s="81">
        <v>-508246579</v>
      </c>
      <c r="K539" s="81"/>
      <c r="L539" s="81"/>
      <c r="M539" s="81"/>
      <c r="N539" s="81"/>
    </row>
    <row r="540" spans="1:14" x14ac:dyDescent="0.45">
      <c r="A540">
        <v>414595030202</v>
      </c>
      <c r="B540" t="s">
        <v>128</v>
      </c>
      <c r="C540" s="81">
        <v>0</v>
      </c>
      <c r="D540" s="81">
        <v>0</v>
      </c>
      <c r="E540" s="81">
        <v>24556693</v>
      </c>
      <c r="F540" s="81">
        <v>-24556693</v>
      </c>
      <c r="K540" s="81"/>
      <c r="L540" s="81"/>
      <c r="M540" s="81"/>
      <c r="N540" s="81"/>
    </row>
    <row r="541" spans="1:14" x14ac:dyDescent="0.45">
      <c r="A541">
        <v>414595030203</v>
      </c>
      <c r="B541" t="s">
        <v>129</v>
      </c>
      <c r="C541" s="81">
        <v>0</v>
      </c>
      <c r="D541" s="81">
        <v>0</v>
      </c>
      <c r="E541" s="81">
        <v>2654685</v>
      </c>
      <c r="F541" s="81">
        <v>-2654685</v>
      </c>
      <c r="K541" s="81"/>
      <c r="L541" s="81"/>
      <c r="M541" s="81"/>
      <c r="N541" s="81"/>
    </row>
    <row r="542" spans="1:14" x14ac:dyDescent="0.45">
      <c r="A542">
        <v>4145950306</v>
      </c>
      <c r="B542" t="s">
        <v>130</v>
      </c>
      <c r="C542" s="81">
        <v>0</v>
      </c>
      <c r="D542" s="81">
        <v>0</v>
      </c>
      <c r="E542" s="81">
        <v>911451601</v>
      </c>
      <c r="F542" s="81">
        <v>-911451601</v>
      </c>
      <c r="K542" s="81"/>
      <c r="L542" s="81"/>
      <c r="M542" s="81"/>
      <c r="N542" s="81"/>
    </row>
    <row r="543" spans="1:14" x14ac:dyDescent="0.45">
      <c r="A543">
        <v>4145950308</v>
      </c>
      <c r="B543" t="s">
        <v>131</v>
      </c>
      <c r="C543" s="81">
        <v>0</v>
      </c>
      <c r="D543" s="81">
        <v>0</v>
      </c>
      <c r="E543" s="81">
        <v>552538796</v>
      </c>
      <c r="F543" s="81">
        <v>-552538796</v>
      </c>
      <c r="K543" s="81"/>
      <c r="L543" s="81"/>
      <c r="M543" s="81"/>
      <c r="N543" s="81"/>
    </row>
    <row r="544" spans="1:14" x14ac:dyDescent="0.45">
      <c r="A544">
        <v>4145950309</v>
      </c>
      <c r="B544" t="s">
        <v>132</v>
      </c>
      <c r="C544" s="81">
        <v>0</v>
      </c>
      <c r="D544" s="81">
        <v>0</v>
      </c>
      <c r="E544" s="81">
        <v>45612800</v>
      </c>
      <c r="F544" s="81">
        <v>-45612800</v>
      </c>
      <c r="K544" s="81"/>
      <c r="L544" s="81"/>
      <c r="M544" s="81"/>
      <c r="N544" s="81"/>
    </row>
    <row r="545" spans="1:14" x14ac:dyDescent="0.45">
      <c r="A545">
        <v>4145950310</v>
      </c>
      <c r="B545" t="s">
        <v>37</v>
      </c>
      <c r="C545" s="81">
        <v>0</v>
      </c>
      <c r="D545" s="81">
        <v>0</v>
      </c>
      <c r="E545" s="81">
        <v>278886081</v>
      </c>
      <c r="F545" s="81">
        <v>-278886081</v>
      </c>
      <c r="K545" s="81"/>
      <c r="L545" s="81"/>
      <c r="M545" s="81"/>
      <c r="N545" s="81"/>
    </row>
    <row r="546" spans="1:14" x14ac:dyDescent="0.45">
      <c r="A546">
        <v>41459504</v>
      </c>
      <c r="B546" t="s">
        <v>133</v>
      </c>
      <c r="C546" s="81">
        <v>0</v>
      </c>
      <c r="D546" s="81">
        <v>0</v>
      </c>
      <c r="E546" s="81">
        <v>493289609</v>
      </c>
      <c r="F546" s="81">
        <v>-493289609</v>
      </c>
      <c r="K546" s="81"/>
      <c r="L546" s="81"/>
      <c r="M546" s="81"/>
      <c r="N546" s="81"/>
    </row>
    <row r="547" spans="1:14" x14ac:dyDescent="0.45">
      <c r="A547">
        <v>4145950401</v>
      </c>
      <c r="B547" t="s">
        <v>134</v>
      </c>
      <c r="C547" s="81">
        <v>0</v>
      </c>
      <c r="D547" s="81">
        <v>0</v>
      </c>
      <c r="E547" s="81">
        <v>493289609</v>
      </c>
      <c r="F547" s="81">
        <v>-493289609</v>
      </c>
      <c r="K547" s="81"/>
      <c r="L547" s="81"/>
      <c r="M547" s="81"/>
      <c r="N547" s="81"/>
    </row>
    <row r="548" spans="1:14" x14ac:dyDescent="0.45">
      <c r="A548">
        <v>41459505</v>
      </c>
      <c r="B548" t="s">
        <v>135</v>
      </c>
      <c r="C548" s="81">
        <v>0</v>
      </c>
      <c r="D548" s="81">
        <v>0</v>
      </c>
      <c r="E548" s="81">
        <v>205340855</v>
      </c>
      <c r="F548" s="81">
        <v>-205340855</v>
      </c>
      <c r="K548" s="81"/>
      <c r="L548" s="81"/>
      <c r="M548" s="81"/>
      <c r="N548" s="81"/>
    </row>
    <row r="549" spans="1:14" x14ac:dyDescent="0.45">
      <c r="A549">
        <v>4145950501</v>
      </c>
      <c r="B549" t="s">
        <v>136</v>
      </c>
      <c r="C549" s="81">
        <v>0</v>
      </c>
      <c r="D549" s="81">
        <v>0</v>
      </c>
      <c r="E549" s="81">
        <v>157098217</v>
      </c>
      <c r="F549" s="81">
        <v>-157098217</v>
      </c>
      <c r="K549" s="81"/>
      <c r="L549" s="81"/>
      <c r="M549" s="81"/>
      <c r="N549" s="81"/>
    </row>
    <row r="550" spans="1:14" x14ac:dyDescent="0.45">
      <c r="A550">
        <v>4145950504</v>
      </c>
      <c r="B550" t="s">
        <v>137</v>
      </c>
      <c r="C550" s="81">
        <v>0</v>
      </c>
      <c r="D550" s="81">
        <v>0</v>
      </c>
      <c r="E550" s="81">
        <v>7754542</v>
      </c>
      <c r="F550" s="81">
        <v>-7754542</v>
      </c>
      <c r="K550" s="81"/>
      <c r="L550" s="81"/>
      <c r="M550" s="81"/>
      <c r="N550" s="81"/>
    </row>
    <row r="551" spans="1:14" x14ac:dyDescent="0.45">
      <c r="A551">
        <v>4145950505</v>
      </c>
      <c r="B551" t="s">
        <v>138</v>
      </c>
      <c r="C551" s="81">
        <v>0</v>
      </c>
      <c r="D551" s="81">
        <v>0</v>
      </c>
      <c r="E551" s="81">
        <v>40488096</v>
      </c>
      <c r="F551" s="81">
        <v>-40488096</v>
      </c>
      <c r="K551" s="81"/>
      <c r="L551" s="81"/>
      <c r="M551" s="81"/>
      <c r="N551" s="81"/>
    </row>
    <row r="552" spans="1:14" x14ac:dyDescent="0.45">
      <c r="A552">
        <v>4175</v>
      </c>
      <c r="B552" t="s">
        <v>139</v>
      </c>
      <c r="C552" s="81">
        <v>0</v>
      </c>
      <c r="D552" s="81">
        <v>2104576263</v>
      </c>
      <c r="E552" s="81">
        <v>0</v>
      </c>
      <c r="F552" s="81">
        <v>2104576263</v>
      </c>
      <c r="G552" s="81">
        <f>F552+F566</f>
        <v>1326015742</v>
      </c>
      <c r="K552" s="81"/>
      <c r="L552" s="81"/>
      <c r="M552" s="81"/>
      <c r="N552" s="81"/>
    </row>
    <row r="553" spans="1:14" x14ac:dyDescent="0.45">
      <c r="A553">
        <v>417501</v>
      </c>
      <c r="B553" t="s">
        <v>140</v>
      </c>
      <c r="C553" s="81">
        <v>0</v>
      </c>
      <c r="D553" s="81">
        <v>2104576263</v>
      </c>
      <c r="E553" s="81">
        <v>0</v>
      </c>
      <c r="F553" s="81">
        <v>2104576263</v>
      </c>
      <c r="K553" s="81"/>
      <c r="L553" s="81"/>
      <c r="M553" s="81"/>
      <c r="N553" s="81"/>
    </row>
    <row r="554" spans="1:14" x14ac:dyDescent="0.45">
      <c r="A554">
        <v>417501002</v>
      </c>
      <c r="B554" t="s">
        <v>141</v>
      </c>
      <c r="C554" s="81">
        <v>0</v>
      </c>
      <c r="D554" s="81">
        <v>1511559</v>
      </c>
      <c r="E554" s="81">
        <v>0</v>
      </c>
      <c r="F554" s="81">
        <v>1511559</v>
      </c>
      <c r="K554" s="81"/>
      <c r="L554" s="81"/>
      <c r="M554" s="81"/>
      <c r="N554" s="81"/>
    </row>
    <row r="555" spans="1:14" x14ac:dyDescent="0.45">
      <c r="A555">
        <v>417501003</v>
      </c>
      <c r="B555" t="s">
        <v>142</v>
      </c>
      <c r="C555" s="81">
        <v>0</v>
      </c>
      <c r="D555" s="81">
        <v>484790897</v>
      </c>
      <c r="E555" s="81">
        <v>0</v>
      </c>
      <c r="F555" s="81">
        <v>484790897</v>
      </c>
      <c r="K555" s="81"/>
      <c r="L555" s="81"/>
      <c r="M555" s="81"/>
      <c r="N555" s="81"/>
    </row>
    <row r="556" spans="1:14" x14ac:dyDescent="0.45">
      <c r="A556">
        <v>417501004</v>
      </c>
      <c r="B556" t="s">
        <v>143</v>
      </c>
      <c r="C556" s="81">
        <v>0</v>
      </c>
      <c r="D556" s="81">
        <v>956977</v>
      </c>
      <c r="E556" s="81">
        <v>0</v>
      </c>
      <c r="F556" s="81">
        <v>956977</v>
      </c>
      <c r="K556" s="81"/>
      <c r="L556" s="81"/>
      <c r="M556" s="81"/>
      <c r="N556" s="81"/>
    </row>
    <row r="557" spans="1:14" x14ac:dyDescent="0.45">
      <c r="A557">
        <v>417501006</v>
      </c>
      <c r="B557" t="s">
        <v>144</v>
      </c>
      <c r="C557" s="81">
        <v>0</v>
      </c>
      <c r="D557" s="81">
        <v>872942</v>
      </c>
      <c r="E557" s="81">
        <v>0</v>
      </c>
      <c r="F557" s="81">
        <v>872942</v>
      </c>
      <c r="K557" s="81"/>
      <c r="L557" s="81"/>
      <c r="M557" s="81"/>
      <c r="N557" s="81"/>
    </row>
    <row r="558" spans="1:14" x14ac:dyDescent="0.45">
      <c r="A558">
        <v>417501008</v>
      </c>
      <c r="B558" t="s">
        <v>145</v>
      </c>
      <c r="C558" s="81">
        <v>0</v>
      </c>
      <c r="D558" s="81">
        <v>56261745</v>
      </c>
      <c r="E558" s="81">
        <v>0</v>
      </c>
      <c r="F558" s="81">
        <v>56261745</v>
      </c>
      <c r="K558" s="81"/>
      <c r="L558" s="81"/>
      <c r="M558" s="81"/>
      <c r="N558" s="81"/>
    </row>
    <row r="559" spans="1:14" x14ac:dyDescent="0.45">
      <c r="A559">
        <v>417501012</v>
      </c>
      <c r="B559" t="s">
        <v>146</v>
      </c>
      <c r="C559" s="81">
        <v>0</v>
      </c>
      <c r="D559" s="81">
        <v>9777382</v>
      </c>
      <c r="E559" s="81">
        <v>0</v>
      </c>
      <c r="F559" s="81">
        <v>9777382</v>
      </c>
      <c r="K559" s="81"/>
      <c r="L559" s="81"/>
      <c r="M559" s="81"/>
      <c r="N559" s="81"/>
    </row>
    <row r="560" spans="1:14" x14ac:dyDescent="0.45">
      <c r="A560">
        <v>417501013</v>
      </c>
      <c r="B560" t="s">
        <v>147</v>
      </c>
      <c r="C560" s="81">
        <v>0</v>
      </c>
      <c r="D560" s="81">
        <v>131093</v>
      </c>
      <c r="E560" s="81">
        <v>0</v>
      </c>
      <c r="F560" s="81">
        <v>131093</v>
      </c>
      <c r="K560" s="81"/>
      <c r="L560" s="81"/>
      <c r="M560" s="81"/>
      <c r="N560" s="81"/>
    </row>
    <row r="561" spans="1:14" x14ac:dyDescent="0.45">
      <c r="A561">
        <v>417501014</v>
      </c>
      <c r="B561" t="s">
        <v>148</v>
      </c>
      <c r="C561" s="81">
        <v>0</v>
      </c>
      <c r="D561" s="81">
        <v>260253424</v>
      </c>
      <c r="E561" s="81">
        <v>0</v>
      </c>
      <c r="F561" s="81">
        <v>260253424</v>
      </c>
      <c r="K561" s="81"/>
      <c r="L561" s="81"/>
      <c r="M561" s="81"/>
      <c r="N561" s="81"/>
    </row>
    <row r="562" spans="1:14" x14ac:dyDescent="0.45">
      <c r="A562">
        <v>417501018</v>
      </c>
      <c r="B562" t="s">
        <v>149</v>
      </c>
      <c r="C562" s="81">
        <v>0</v>
      </c>
      <c r="D562" s="81">
        <v>5355560</v>
      </c>
      <c r="E562" s="81">
        <v>0</v>
      </c>
      <c r="F562" s="81">
        <v>5355560</v>
      </c>
      <c r="K562" s="81"/>
      <c r="L562" s="81"/>
      <c r="M562" s="81"/>
      <c r="N562" s="81"/>
    </row>
    <row r="563" spans="1:14" x14ac:dyDescent="0.45">
      <c r="A563">
        <v>417501019</v>
      </c>
      <c r="B563" t="s">
        <v>150</v>
      </c>
      <c r="C563" s="81">
        <v>0</v>
      </c>
      <c r="D563" s="81">
        <v>1267615184</v>
      </c>
      <c r="E563" s="81">
        <v>0</v>
      </c>
      <c r="F563" s="81">
        <v>1267615184</v>
      </c>
      <c r="K563" s="81"/>
      <c r="L563" s="81"/>
      <c r="M563" s="81"/>
      <c r="N563" s="81"/>
    </row>
    <row r="564" spans="1:14" x14ac:dyDescent="0.45">
      <c r="A564">
        <v>417501020</v>
      </c>
      <c r="B564" t="s">
        <v>151</v>
      </c>
      <c r="C564" s="81">
        <v>0</v>
      </c>
      <c r="D564" s="81">
        <v>5767500</v>
      </c>
      <c r="E564" s="81">
        <v>0</v>
      </c>
      <c r="F564" s="81">
        <v>5767500</v>
      </c>
      <c r="K564" s="81"/>
      <c r="L564" s="81"/>
      <c r="M564" s="81"/>
      <c r="N564" s="81"/>
    </row>
    <row r="565" spans="1:14" x14ac:dyDescent="0.45">
      <c r="A565">
        <v>417501022</v>
      </c>
      <c r="B565" t="s">
        <v>152</v>
      </c>
      <c r="C565" s="81">
        <v>0</v>
      </c>
      <c r="D565" s="81">
        <v>11282000</v>
      </c>
      <c r="E565" s="81">
        <v>0</v>
      </c>
      <c r="F565" s="81">
        <v>11282000</v>
      </c>
      <c r="K565" s="81"/>
      <c r="L565" s="81"/>
      <c r="M565" s="81"/>
      <c r="N565" s="81"/>
    </row>
    <row r="566" spans="1:14" x14ac:dyDescent="0.45">
      <c r="A566">
        <v>42</v>
      </c>
      <c r="B566" t="s">
        <v>153</v>
      </c>
      <c r="C566" s="81">
        <v>0</v>
      </c>
      <c r="D566" s="81">
        <v>237209847</v>
      </c>
      <c r="E566" s="81">
        <v>1015770368</v>
      </c>
      <c r="F566" s="81">
        <v>-778560521</v>
      </c>
      <c r="K566" s="81"/>
      <c r="L566" s="81"/>
      <c r="M566" s="81"/>
      <c r="N566" s="81"/>
    </row>
    <row r="567" spans="1:14" x14ac:dyDescent="0.45">
      <c r="A567">
        <v>4210</v>
      </c>
      <c r="B567" t="s">
        <v>154</v>
      </c>
      <c r="C567" s="81">
        <v>0</v>
      </c>
      <c r="D567" s="81">
        <v>6600079</v>
      </c>
      <c r="E567" s="81">
        <v>32707832</v>
      </c>
      <c r="F567" s="81">
        <v>-26107753</v>
      </c>
      <c r="K567" s="81"/>
      <c r="L567" s="81"/>
      <c r="M567" s="81"/>
      <c r="N567" s="81"/>
    </row>
    <row r="568" spans="1:14" x14ac:dyDescent="0.45">
      <c r="A568">
        <v>421020</v>
      </c>
      <c r="B568" t="s">
        <v>155</v>
      </c>
      <c r="C568" s="81">
        <v>0</v>
      </c>
      <c r="D568" s="81">
        <v>0</v>
      </c>
      <c r="E568" s="81">
        <v>1488394</v>
      </c>
      <c r="F568" s="81">
        <v>-1488394</v>
      </c>
      <c r="K568" s="81"/>
      <c r="L568" s="81"/>
      <c r="M568" s="81"/>
      <c r="N568" s="81"/>
    </row>
    <row r="569" spans="1:14" x14ac:dyDescent="0.45">
      <c r="A569">
        <v>421040</v>
      </c>
      <c r="B569" t="s">
        <v>156</v>
      </c>
      <c r="C569" s="81">
        <v>0</v>
      </c>
      <c r="D569" s="81">
        <v>364000</v>
      </c>
      <c r="E569" s="81">
        <v>10071422</v>
      </c>
      <c r="F569" s="81">
        <v>-9707422</v>
      </c>
      <c r="K569" s="81"/>
      <c r="L569" s="81"/>
      <c r="M569" s="81"/>
      <c r="N569" s="81"/>
    </row>
    <row r="570" spans="1:14" x14ac:dyDescent="0.45">
      <c r="A570">
        <v>42104001</v>
      </c>
      <c r="B570" t="s">
        <v>157</v>
      </c>
      <c r="C570" s="81">
        <v>0</v>
      </c>
      <c r="D570" s="81">
        <v>364000</v>
      </c>
      <c r="E570" s="81">
        <v>10071422</v>
      </c>
      <c r="F570" s="81">
        <v>-9707422</v>
      </c>
      <c r="K570" s="81"/>
      <c r="L570" s="81"/>
      <c r="M570" s="81"/>
      <c r="N570" s="81"/>
    </row>
    <row r="571" spans="1:14" x14ac:dyDescent="0.45">
      <c r="A571">
        <v>421095</v>
      </c>
      <c r="B571" t="s">
        <v>49</v>
      </c>
      <c r="C571" s="81">
        <v>0</v>
      </c>
      <c r="D571" s="81">
        <v>6236079</v>
      </c>
      <c r="E571" s="81">
        <v>21148016</v>
      </c>
      <c r="F571" s="81">
        <v>-14911937</v>
      </c>
      <c r="K571" s="81"/>
      <c r="L571" s="81"/>
      <c r="M571" s="81"/>
      <c r="N571" s="81"/>
    </row>
    <row r="572" spans="1:14" x14ac:dyDescent="0.45">
      <c r="A572">
        <v>42109501</v>
      </c>
      <c r="B572" t="s">
        <v>158</v>
      </c>
      <c r="C572" s="81">
        <v>0</v>
      </c>
      <c r="D572" s="81">
        <v>6236079</v>
      </c>
      <c r="E572" s="81">
        <v>21148016</v>
      </c>
      <c r="F572" s="81">
        <v>-14911937</v>
      </c>
      <c r="K572" s="81"/>
      <c r="L572" s="81"/>
      <c r="M572" s="81"/>
      <c r="N572" s="81"/>
    </row>
    <row r="573" spans="1:14" x14ac:dyDescent="0.45">
      <c r="A573">
        <v>4220</v>
      </c>
      <c r="B573" t="s">
        <v>159</v>
      </c>
      <c r="C573" s="81">
        <v>0</v>
      </c>
      <c r="D573" s="81">
        <v>5698110</v>
      </c>
      <c r="E573" s="81">
        <v>130968873</v>
      </c>
      <c r="F573" s="81">
        <v>-125270763</v>
      </c>
      <c r="K573" s="81"/>
      <c r="L573" s="81"/>
      <c r="M573" s="81"/>
      <c r="N573" s="81"/>
    </row>
    <row r="574" spans="1:14" x14ac:dyDescent="0.45">
      <c r="A574">
        <v>422010</v>
      </c>
      <c r="B574" t="s">
        <v>160</v>
      </c>
      <c r="C574" s="81">
        <v>0</v>
      </c>
      <c r="D574" s="81">
        <v>5698110</v>
      </c>
      <c r="E574" s="81">
        <v>130968873</v>
      </c>
      <c r="F574" s="81">
        <v>-125270763</v>
      </c>
      <c r="K574" s="81"/>
      <c r="L574" s="81"/>
      <c r="M574" s="81"/>
      <c r="N574" s="81"/>
    </row>
    <row r="575" spans="1:14" x14ac:dyDescent="0.45">
      <c r="A575">
        <v>42201001</v>
      </c>
      <c r="B575" t="s">
        <v>160</v>
      </c>
      <c r="C575" s="81">
        <v>0</v>
      </c>
      <c r="D575" s="81">
        <v>5698110</v>
      </c>
      <c r="E575" s="81">
        <v>130968873</v>
      </c>
      <c r="F575" s="81">
        <v>-125270763</v>
      </c>
      <c r="K575" s="81"/>
      <c r="L575" s="81"/>
      <c r="M575" s="81"/>
      <c r="N575" s="81"/>
    </row>
    <row r="576" spans="1:14" x14ac:dyDescent="0.45">
      <c r="A576">
        <v>4235</v>
      </c>
      <c r="B576" t="s">
        <v>161</v>
      </c>
      <c r="C576" s="81">
        <v>0</v>
      </c>
      <c r="D576" s="81">
        <v>0</v>
      </c>
      <c r="E576" s="81">
        <v>38400</v>
      </c>
      <c r="F576" s="81">
        <v>-38400</v>
      </c>
      <c r="K576" s="81"/>
      <c r="L576" s="81"/>
      <c r="M576" s="81"/>
      <c r="N576" s="81"/>
    </row>
    <row r="577" spans="1:14" x14ac:dyDescent="0.45">
      <c r="A577">
        <v>423595</v>
      </c>
      <c r="B577" t="s">
        <v>49</v>
      </c>
      <c r="C577" s="81">
        <v>0</v>
      </c>
      <c r="D577" s="81">
        <v>0</v>
      </c>
      <c r="E577" s="81">
        <v>38400</v>
      </c>
      <c r="F577" s="81">
        <v>-38400</v>
      </c>
      <c r="K577" s="81"/>
      <c r="L577" s="81"/>
      <c r="M577" s="81"/>
      <c r="N577" s="81"/>
    </row>
    <row r="578" spans="1:14" x14ac:dyDescent="0.45">
      <c r="A578">
        <v>42359501</v>
      </c>
      <c r="B578" t="s">
        <v>49</v>
      </c>
      <c r="C578" s="81">
        <v>0</v>
      </c>
      <c r="D578" s="81">
        <v>0</v>
      </c>
      <c r="E578" s="81">
        <v>38400</v>
      </c>
      <c r="F578" s="81">
        <v>-38400</v>
      </c>
      <c r="K578" s="81"/>
      <c r="L578" s="81"/>
      <c r="M578" s="81"/>
      <c r="N578" s="81"/>
    </row>
    <row r="579" spans="1:14" x14ac:dyDescent="0.45">
      <c r="A579">
        <v>4250</v>
      </c>
      <c r="B579" t="s">
        <v>162</v>
      </c>
      <c r="C579" s="81">
        <v>0</v>
      </c>
      <c r="D579" s="81">
        <v>51223544</v>
      </c>
      <c r="E579" s="81">
        <v>59764632</v>
      </c>
      <c r="F579" s="81">
        <v>-8541088</v>
      </c>
      <c r="K579" s="81"/>
      <c r="L579" s="81"/>
      <c r="M579" s="81"/>
      <c r="N579" s="81"/>
    </row>
    <row r="580" spans="1:14" x14ac:dyDescent="0.45">
      <c r="A580">
        <v>425030</v>
      </c>
      <c r="B580" t="s">
        <v>163</v>
      </c>
      <c r="C580" s="81">
        <v>0</v>
      </c>
      <c r="D580" s="81">
        <v>0</v>
      </c>
      <c r="E580" s="81">
        <v>1042672</v>
      </c>
      <c r="F580" s="81">
        <v>-1042672</v>
      </c>
      <c r="K580" s="81"/>
      <c r="L580" s="81"/>
      <c r="M580" s="81"/>
      <c r="N580" s="81"/>
    </row>
    <row r="581" spans="1:14" x14ac:dyDescent="0.45">
      <c r="A581">
        <v>425035</v>
      </c>
      <c r="B581" t="s">
        <v>164</v>
      </c>
      <c r="C581" s="81">
        <v>0</v>
      </c>
      <c r="D581" s="81">
        <v>0</v>
      </c>
      <c r="E581" s="81">
        <v>4848354</v>
      </c>
      <c r="F581" s="81">
        <v>-4848354</v>
      </c>
      <c r="K581" s="81"/>
      <c r="L581" s="81"/>
      <c r="M581" s="81"/>
      <c r="N581" s="81"/>
    </row>
    <row r="582" spans="1:14" x14ac:dyDescent="0.45">
      <c r="A582">
        <v>425050</v>
      </c>
      <c r="B582" t="s">
        <v>165</v>
      </c>
      <c r="C582" s="81">
        <v>0</v>
      </c>
      <c r="D582" s="81">
        <v>51223544</v>
      </c>
      <c r="E582" s="81">
        <v>53873606</v>
      </c>
      <c r="F582" s="81">
        <v>-2650062</v>
      </c>
      <c r="K582" s="81"/>
      <c r="L582" s="81"/>
      <c r="M582" s="81"/>
      <c r="N582" s="81"/>
    </row>
    <row r="583" spans="1:14" x14ac:dyDescent="0.45">
      <c r="A583">
        <v>42505001</v>
      </c>
      <c r="B583" t="s">
        <v>165</v>
      </c>
      <c r="C583" s="81">
        <v>0</v>
      </c>
      <c r="D583" s="81">
        <v>51223544</v>
      </c>
      <c r="E583" s="81">
        <v>53873606</v>
      </c>
      <c r="F583" s="81">
        <v>-2650062</v>
      </c>
      <c r="K583" s="81"/>
      <c r="L583" s="81"/>
      <c r="M583" s="81"/>
      <c r="N583" s="81"/>
    </row>
    <row r="584" spans="1:14" x14ac:dyDescent="0.45">
      <c r="A584">
        <v>4295</v>
      </c>
      <c r="B584" t="s">
        <v>166</v>
      </c>
      <c r="C584" s="81">
        <v>0</v>
      </c>
      <c r="D584" s="81">
        <v>173688114</v>
      </c>
      <c r="E584" s="81">
        <v>792290631</v>
      </c>
      <c r="F584" s="81">
        <v>-618602517</v>
      </c>
      <c r="K584" s="81"/>
      <c r="L584" s="81"/>
      <c r="M584" s="81"/>
      <c r="N584" s="81"/>
    </row>
    <row r="585" spans="1:14" x14ac:dyDescent="0.45">
      <c r="A585">
        <v>429557</v>
      </c>
      <c r="B585" t="s">
        <v>167</v>
      </c>
      <c r="C585" s="81">
        <v>0</v>
      </c>
      <c r="D585" s="81">
        <v>0</v>
      </c>
      <c r="E585" s="81">
        <v>83128500</v>
      </c>
      <c r="F585" s="81">
        <v>-83128500</v>
      </c>
      <c r="K585" s="81"/>
      <c r="L585" s="81"/>
      <c r="M585" s="81"/>
      <c r="N585" s="81"/>
    </row>
    <row r="586" spans="1:14" x14ac:dyDescent="0.45">
      <c r="A586">
        <v>429581</v>
      </c>
      <c r="B586" t="s">
        <v>168</v>
      </c>
      <c r="C586" s="81">
        <v>0</v>
      </c>
      <c r="D586" s="81">
        <v>1184</v>
      </c>
      <c r="E586" s="81">
        <v>508905</v>
      </c>
      <c r="F586" s="81">
        <v>-507721</v>
      </c>
      <c r="K586" s="81"/>
      <c r="L586" s="81"/>
      <c r="M586" s="81"/>
      <c r="N586" s="81"/>
    </row>
    <row r="587" spans="1:14" x14ac:dyDescent="0.45">
      <c r="A587">
        <v>42958101</v>
      </c>
      <c r="B587" t="s">
        <v>168</v>
      </c>
      <c r="C587" s="81">
        <v>0</v>
      </c>
      <c r="D587" s="81">
        <v>1184</v>
      </c>
      <c r="E587" s="81">
        <v>508905</v>
      </c>
      <c r="F587" s="81">
        <v>-507721</v>
      </c>
      <c r="K587" s="81"/>
      <c r="L587" s="81"/>
      <c r="M587" s="81"/>
      <c r="N587" s="81"/>
    </row>
    <row r="588" spans="1:14" x14ac:dyDescent="0.45">
      <c r="A588">
        <v>429595</v>
      </c>
      <c r="B588" t="s">
        <v>169</v>
      </c>
      <c r="C588" s="81">
        <v>0</v>
      </c>
      <c r="D588" s="81">
        <v>173686930</v>
      </c>
      <c r="E588" s="81">
        <v>708653226</v>
      </c>
      <c r="F588" s="81">
        <v>-534966296</v>
      </c>
      <c r="K588" s="81"/>
      <c r="L588" s="81"/>
      <c r="M588" s="81"/>
      <c r="N588" s="81"/>
    </row>
    <row r="589" spans="1:14" x14ac:dyDescent="0.45">
      <c r="A589">
        <v>42959501</v>
      </c>
      <c r="B589" t="s">
        <v>170</v>
      </c>
      <c r="C589" s="81">
        <v>0</v>
      </c>
      <c r="D589" s="81">
        <v>247500</v>
      </c>
      <c r="E589" s="81">
        <v>6027367</v>
      </c>
      <c r="F589" s="81">
        <v>-5779867</v>
      </c>
      <c r="K589" s="81"/>
      <c r="L589" s="81"/>
      <c r="M589" s="81"/>
      <c r="N589" s="81"/>
    </row>
    <row r="590" spans="1:14" x14ac:dyDescent="0.45">
      <c r="A590">
        <v>42959502</v>
      </c>
      <c r="B590" t="s">
        <v>171</v>
      </c>
      <c r="C590" s="81">
        <v>0</v>
      </c>
      <c r="D590" s="81">
        <v>68560</v>
      </c>
      <c r="E590" s="81">
        <v>13625767</v>
      </c>
      <c r="F590" s="81">
        <v>-13557207</v>
      </c>
      <c r="K590" s="81"/>
      <c r="L590" s="81"/>
      <c r="M590" s="81"/>
      <c r="N590" s="81"/>
    </row>
    <row r="591" spans="1:14" x14ac:dyDescent="0.45">
      <c r="A591">
        <v>4295950201</v>
      </c>
      <c r="B591" t="s">
        <v>172</v>
      </c>
      <c r="C591" s="81">
        <v>0</v>
      </c>
      <c r="D591" s="81">
        <v>68560</v>
      </c>
      <c r="E591" s="81">
        <v>13188021</v>
      </c>
      <c r="F591" s="81">
        <v>-13119461</v>
      </c>
      <c r="K591" s="81"/>
      <c r="L591" s="81"/>
      <c r="M591" s="81"/>
      <c r="N591" s="81"/>
    </row>
    <row r="592" spans="1:14" x14ac:dyDescent="0.45">
      <c r="A592">
        <v>4295950203</v>
      </c>
      <c r="B592" t="s">
        <v>173</v>
      </c>
      <c r="C592" s="81">
        <v>0</v>
      </c>
      <c r="D592" s="81">
        <v>0</v>
      </c>
      <c r="E592" s="81">
        <v>437746</v>
      </c>
      <c r="F592" s="81">
        <v>-437746</v>
      </c>
      <c r="K592" s="81"/>
      <c r="L592" s="81"/>
      <c r="M592" s="81"/>
      <c r="N592" s="81"/>
    </row>
    <row r="593" spans="1:14" x14ac:dyDescent="0.45">
      <c r="A593">
        <v>42959503</v>
      </c>
      <c r="B593" t="s">
        <v>174</v>
      </c>
      <c r="C593" s="81">
        <v>0</v>
      </c>
      <c r="D593" s="81">
        <v>173047000</v>
      </c>
      <c r="E593" s="81">
        <v>189716658</v>
      </c>
      <c r="F593" s="81">
        <v>-16669658</v>
      </c>
      <c r="K593" s="81"/>
      <c r="L593" s="81"/>
      <c r="M593" s="81"/>
      <c r="N593" s="81"/>
    </row>
    <row r="594" spans="1:14" x14ac:dyDescent="0.45">
      <c r="A594">
        <v>42959505</v>
      </c>
      <c r="B594" t="s">
        <v>175</v>
      </c>
      <c r="C594" s="81">
        <v>0</v>
      </c>
      <c r="D594" s="81">
        <v>0</v>
      </c>
      <c r="E594" s="81">
        <v>166627650</v>
      </c>
      <c r="F594" s="81">
        <v>-166627650</v>
      </c>
      <c r="K594" s="81"/>
      <c r="L594" s="81"/>
      <c r="M594" s="81"/>
      <c r="N594" s="81"/>
    </row>
    <row r="595" spans="1:14" x14ac:dyDescent="0.45">
      <c r="A595">
        <v>42959509</v>
      </c>
      <c r="B595" t="s">
        <v>176</v>
      </c>
      <c r="C595" s="81">
        <v>0</v>
      </c>
      <c r="D595" s="81">
        <v>0</v>
      </c>
      <c r="E595" s="81">
        <v>338900</v>
      </c>
      <c r="F595" s="81">
        <v>-338900</v>
      </c>
      <c r="K595" s="81"/>
      <c r="L595" s="81"/>
      <c r="M595" s="81"/>
      <c r="N595" s="81"/>
    </row>
    <row r="596" spans="1:14" x14ac:dyDescent="0.45">
      <c r="A596">
        <v>42959513</v>
      </c>
      <c r="B596" t="s">
        <v>177</v>
      </c>
      <c r="C596" s="81">
        <v>0</v>
      </c>
      <c r="D596" s="81">
        <v>323870</v>
      </c>
      <c r="E596" s="81">
        <v>264422644</v>
      </c>
      <c r="F596" s="81">
        <v>-264098774</v>
      </c>
      <c r="K596" s="81"/>
      <c r="L596" s="81"/>
      <c r="M596" s="81"/>
      <c r="N596" s="81"/>
    </row>
    <row r="597" spans="1:14" x14ac:dyDescent="0.45">
      <c r="A597">
        <v>42959595</v>
      </c>
      <c r="B597" t="s">
        <v>178</v>
      </c>
      <c r="C597" s="81">
        <v>0</v>
      </c>
      <c r="D597" s="81">
        <v>0</v>
      </c>
      <c r="E597" s="81">
        <v>67894240</v>
      </c>
      <c r="F597" s="81">
        <v>-67894240</v>
      </c>
      <c r="K597" s="81"/>
      <c r="L597" s="81"/>
      <c r="M597" s="81"/>
      <c r="N597" s="81"/>
    </row>
    <row r="598" spans="1:14" x14ac:dyDescent="0.45">
      <c r="A598">
        <v>5</v>
      </c>
      <c r="B598" t="s">
        <v>179</v>
      </c>
      <c r="C598" s="81">
        <v>0</v>
      </c>
      <c r="D598" s="81">
        <v>56498360958</v>
      </c>
      <c r="E598" s="81">
        <v>27108500454</v>
      </c>
      <c r="F598" s="81">
        <v>29389860504</v>
      </c>
      <c r="K598" s="81"/>
      <c r="L598" s="81"/>
      <c r="M598" s="81"/>
      <c r="N598" s="81"/>
    </row>
    <row r="599" spans="1:14" x14ac:dyDescent="0.45">
      <c r="A599">
        <v>51</v>
      </c>
      <c r="B599" t="s">
        <v>180</v>
      </c>
      <c r="C599" s="81">
        <v>-1</v>
      </c>
      <c r="D599" s="81">
        <v>3641032305</v>
      </c>
      <c r="E599" s="81">
        <v>50587010</v>
      </c>
      <c r="F599" s="81">
        <v>3590445294</v>
      </c>
      <c r="K599" s="81"/>
      <c r="L599" s="81"/>
      <c r="M599" s="81"/>
      <c r="N599" s="81"/>
    </row>
    <row r="600" spans="1:14" x14ac:dyDescent="0.45">
      <c r="A600">
        <v>5105</v>
      </c>
      <c r="B600" t="s">
        <v>181</v>
      </c>
      <c r="C600" s="81">
        <v>-1</v>
      </c>
      <c r="D600" s="81">
        <v>2394645772</v>
      </c>
      <c r="E600" s="81">
        <v>200000</v>
      </c>
      <c r="F600" s="81">
        <v>2394445771</v>
      </c>
      <c r="K600" s="81"/>
      <c r="L600" s="81"/>
      <c r="M600" s="81"/>
      <c r="N600" s="81"/>
    </row>
    <row r="601" spans="1:14" x14ac:dyDescent="0.45">
      <c r="A601">
        <v>510503</v>
      </c>
      <c r="B601" t="s">
        <v>182</v>
      </c>
      <c r="C601" s="81">
        <v>0</v>
      </c>
      <c r="D601" s="81">
        <v>138587862</v>
      </c>
      <c r="E601" s="81">
        <v>0</v>
      </c>
      <c r="F601" s="81">
        <v>138587862</v>
      </c>
      <c r="K601" s="81"/>
      <c r="L601" s="81"/>
      <c r="M601" s="81"/>
      <c r="N601" s="81"/>
    </row>
    <row r="602" spans="1:14" x14ac:dyDescent="0.45">
      <c r="A602">
        <v>510504</v>
      </c>
      <c r="B602" t="s">
        <v>183</v>
      </c>
      <c r="C602" s="81">
        <v>0</v>
      </c>
      <c r="D602" s="81">
        <v>1210374</v>
      </c>
      <c r="E602" s="81">
        <v>0</v>
      </c>
      <c r="F602" s="81">
        <v>1210374</v>
      </c>
      <c r="K602" s="81"/>
      <c r="L602" s="81"/>
      <c r="M602" s="81"/>
      <c r="N602" s="81"/>
    </row>
    <row r="603" spans="1:14" x14ac:dyDescent="0.45">
      <c r="A603">
        <v>510506</v>
      </c>
      <c r="B603" t="s">
        <v>184</v>
      </c>
      <c r="C603" s="81">
        <v>0</v>
      </c>
      <c r="D603" s="81">
        <v>1250966214</v>
      </c>
      <c r="E603" s="81">
        <v>0</v>
      </c>
      <c r="F603" s="81">
        <v>1250966214</v>
      </c>
      <c r="K603" s="81"/>
      <c r="L603" s="81"/>
      <c r="M603" s="81"/>
      <c r="N603" s="81"/>
    </row>
    <row r="604" spans="1:14" x14ac:dyDescent="0.45">
      <c r="A604">
        <v>51050601</v>
      </c>
      <c r="B604" t="s">
        <v>185</v>
      </c>
      <c r="C604" s="81">
        <v>0</v>
      </c>
      <c r="D604" s="81">
        <v>1246468594</v>
      </c>
      <c r="E604" s="81">
        <v>0</v>
      </c>
      <c r="F604" s="81">
        <v>1246468594</v>
      </c>
      <c r="K604" s="81"/>
      <c r="L604" s="81"/>
      <c r="M604" s="81"/>
      <c r="N604" s="81"/>
    </row>
    <row r="605" spans="1:14" x14ac:dyDescent="0.45">
      <c r="A605">
        <v>51050602</v>
      </c>
      <c r="B605" t="s">
        <v>186</v>
      </c>
      <c r="C605" s="81">
        <v>0</v>
      </c>
      <c r="D605" s="81">
        <v>1783777</v>
      </c>
      <c r="E605" s="81">
        <v>0</v>
      </c>
      <c r="F605" s="81">
        <v>1783777</v>
      </c>
      <c r="K605" s="81"/>
      <c r="L605" s="81"/>
      <c r="M605" s="81"/>
      <c r="N605" s="81"/>
    </row>
    <row r="606" spans="1:14" x14ac:dyDescent="0.45">
      <c r="A606">
        <v>51050603</v>
      </c>
      <c r="B606" t="s">
        <v>187</v>
      </c>
      <c r="C606" s="81">
        <v>0</v>
      </c>
      <c r="D606" s="81">
        <v>2713843</v>
      </c>
      <c r="E606" s="81">
        <v>0</v>
      </c>
      <c r="F606" s="81">
        <v>2713843</v>
      </c>
      <c r="K606" s="81"/>
      <c r="L606" s="81"/>
      <c r="M606" s="81"/>
      <c r="N606" s="81"/>
    </row>
    <row r="607" spans="1:14" x14ac:dyDescent="0.45">
      <c r="A607">
        <v>510515</v>
      </c>
      <c r="B607" t="s">
        <v>188</v>
      </c>
      <c r="C607" s="81">
        <v>0</v>
      </c>
      <c r="D607" s="81">
        <v>3906558</v>
      </c>
      <c r="E607" s="81">
        <v>0</v>
      </c>
      <c r="F607" s="81">
        <v>3906558</v>
      </c>
      <c r="K607" s="81"/>
      <c r="L607" s="81"/>
      <c r="M607" s="81"/>
      <c r="N607" s="81"/>
    </row>
    <row r="608" spans="1:14" x14ac:dyDescent="0.45">
      <c r="A608">
        <v>510518</v>
      </c>
      <c r="B608" t="s">
        <v>43</v>
      </c>
      <c r="C608" s="81">
        <v>0</v>
      </c>
      <c r="D608" s="81">
        <v>14198190</v>
      </c>
      <c r="E608" s="81">
        <v>0</v>
      </c>
      <c r="F608" s="81">
        <v>14198190</v>
      </c>
      <c r="K608" s="81"/>
      <c r="L608" s="81"/>
      <c r="M608" s="81"/>
      <c r="N608" s="81"/>
    </row>
    <row r="609" spans="1:14" x14ac:dyDescent="0.45">
      <c r="A609">
        <v>51051801</v>
      </c>
      <c r="B609" t="s">
        <v>43</v>
      </c>
      <c r="C609" s="81">
        <v>0</v>
      </c>
      <c r="D609" s="81">
        <v>14198190</v>
      </c>
      <c r="E609" s="81">
        <v>0</v>
      </c>
      <c r="F609" s="81">
        <v>14198190</v>
      </c>
      <c r="K609" s="81"/>
      <c r="L609" s="81"/>
      <c r="M609" s="81"/>
      <c r="N609" s="81"/>
    </row>
    <row r="610" spans="1:14" x14ac:dyDescent="0.45">
      <c r="A610">
        <v>510519</v>
      </c>
      <c r="B610" t="s">
        <v>189</v>
      </c>
      <c r="C610" s="81">
        <v>0</v>
      </c>
      <c r="D610" s="81">
        <v>28975333</v>
      </c>
      <c r="E610" s="81">
        <v>200000</v>
      </c>
      <c r="F610" s="81">
        <v>28775333</v>
      </c>
      <c r="K610" s="81"/>
      <c r="L610" s="81"/>
      <c r="M610" s="81"/>
      <c r="N610" s="81"/>
    </row>
    <row r="611" spans="1:14" x14ac:dyDescent="0.45">
      <c r="A611">
        <v>51051903</v>
      </c>
      <c r="B611" t="s">
        <v>190</v>
      </c>
      <c r="C611" s="81">
        <v>0</v>
      </c>
      <c r="D611" s="81">
        <v>28975333</v>
      </c>
      <c r="E611" s="81">
        <v>200000</v>
      </c>
      <c r="F611" s="81">
        <v>28775333</v>
      </c>
      <c r="K611" s="81"/>
      <c r="L611" s="81"/>
      <c r="M611" s="81"/>
      <c r="N611" s="81"/>
    </row>
    <row r="612" spans="1:14" x14ac:dyDescent="0.45">
      <c r="A612">
        <v>510521</v>
      </c>
      <c r="B612" t="s">
        <v>191</v>
      </c>
      <c r="C612" s="81">
        <v>0</v>
      </c>
      <c r="D612" s="81">
        <v>349115</v>
      </c>
      <c r="E612" s="81">
        <v>0</v>
      </c>
      <c r="F612" s="81">
        <v>349115</v>
      </c>
      <c r="K612" s="81"/>
      <c r="L612" s="81"/>
      <c r="M612" s="81"/>
      <c r="N612" s="81"/>
    </row>
    <row r="613" spans="1:14" x14ac:dyDescent="0.45">
      <c r="A613">
        <v>51052102</v>
      </c>
      <c r="B613" t="s">
        <v>192</v>
      </c>
      <c r="C613" s="81">
        <v>0</v>
      </c>
      <c r="D613" s="81">
        <v>349115</v>
      </c>
      <c r="E613" s="81">
        <v>0</v>
      </c>
      <c r="F613" s="81">
        <v>349115</v>
      </c>
      <c r="K613" s="81"/>
      <c r="L613" s="81"/>
      <c r="M613" s="81"/>
      <c r="N613" s="81"/>
    </row>
    <row r="614" spans="1:14" x14ac:dyDescent="0.45">
      <c r="A614">
        <v>510524</v>
      </c>
      <c r="B614" t="s">
        <v>193</v>
      </c>
      <c r="C614" s="81">
        <v>0</v>
      </c>
      <c r="D614" s="81">
        <v>6794562</v>
      </c>
      <c r="E614" s="81">
        <v>0</v>
      </c>
      <c r="F614" s="81">
        <v>6794562</v>
      </c>
      <c r="K614" s="81"/>
      <c r="L614" s="81"/>
      <c r="M614" s="81"/>
      <c r="N614" s="81"/>
    </row>
    <row r="615" spans="1:14" x14ac:dyDescent="0.45">
      <c r="A615">
        <v>51052401</v>
      </c>
      <c r="B615" t="s">
        <v>194</v>
      </c>
      <c r="C615" s="81">
        <v>0</v>
      </c>
      <c r="D615" s="81">
        <v>5743962</v>
      </c>
      <c r="E615" s="81">
        <v>0</v>
      </c>
      <c r="F615" s="81">
        <v>5743962</v>
      </c>
      <c r="K615" s="81"/>
      <c r="L615" s="81"/>
      <c r="M615" s="81"/>
      <c r="N615" s="81"/>
    </row>
    <row r="616" spans="1:14" x14ac:dyDescent="0.45">
      <c r="A616">
        <v>51052405</v>
      </c>
      <c r="B616" t="s">
        <v>195</v>
      </c>
      <c r="C616" s="81">
        <v>0</v>
      </c>
      <c r="D616" s="81">
        <v>1050600</v>
      </c>
      <c r="E616" s="81">
        <v>0</v>
      </c>
      <c r="F616" s="81">
        <v>1050600</v>
      </c>
      <c r="K616" s="81"/>
      <c r="L616" s="81"/>
      <c r="M616" s="81"/>
      <c r="N616" s="81"/>
    </row>
    <row r="617" spans="1:14" x14ac:dyDescent="0.45">
      <c r="A617">
        <v>510527</v>
      </c>
      <c r="B617" t="s">
        <v>196</v>
      </c>
      <c r="C617" s="81">
        <v>0</v>
      </c>
      <c r="D617" s="81">
        <v>29353843</v>
      </c>
      <c r="E617" s="81">
        <v>0</v>
      </c>
      <c r="F617" s="81">
        <v>29353843</v>
      </c>
      <c r="K617" s="81"/>
      <c r="L617" s="81"/>
      <c r="M617" s="81"/>
      <c r="N617" s="81"/>
    </row>
    <row r="618" spans="1:14" x14ac:dyDescent="0.45">
      <c r="A618">
        <v>510530</v>
      </c>
      <c r="B618" t="s">
        <v>197</v>
      </c>
      <c r="C618" s="81">
        <v>0</v>
      </c>
      <c r="D618" s="81">
        <v>113196300</v>
      </c>
      <c r="E618" s="81">
        <v>0</v>
      </c>
      <c r="F618" s="81">
        <v>113196300</v>
      </c>
      <c r="K618" s="81"/>
      <c r="L618" s="81"/>
      <c r="M618" s="81"/>
      <c r="N618" s="81"/>
    </row>
    <row r="619" spans="1:14" x14ac:dyDescent="0.45">
      <c r="A619">
        <v>510533</v>
      </c>
      <c r="B619" t="s">
        <v>198</v>
      </c>
      <c r="C619" s="81">
        <v>0</v>
      </c>
      <c r="D619" s="81">
        <v>9592611</v>
      </c>
      <c r="E619" s="81">
        <v>0</v>
      </c>
      <c r="F619" s="81">
        <v>9592611</v>
      </c>
      <c r="K619" s="81"/>
      <c r="L619" s="81"/>
      <c r="M619" s="81"/>
      <c r="N619" s="81"/>
    </row>
    <row r="620" spans="1:14" x14ac:dyDescent="0.45">
      <c r="A620">
        <v>510536</v>
      </c>
      <c r="B620" t="s">
        <v>199</v>
      </c>
      <c r="C620" s="81">
        <v>0</v>
      </c>
      <c r="D620" s="81">
        <v>113417309</v>
      </c>
      <c r="E620" s="81">
        <v>0</v>
      </c>
      <c r="F620" s="81">
        <v>113417309</v>
      </c>
      <c r="K620" s="81"/>
      <c r="L620" s="81"/>
      <c r="M620" s="81"/>
      <c r="N620" s="81"/>
    </row>
    <row r="621" spans="1:14" x14ac:dyDescent="0.45">
      <c r="A621">
        <v>510539</v>
      </c>
      <c r="B621" t="s">
        <v>1</v>
      </c>
      <c r="C621" s="81">
        <v>0</v>
      </c>
      <c r="D621" s="81">
        <v>72915816</v>
      </c>
      <c r="E621" s="81">
        <v>0</v>
      </c>
      <c r="F621" s="81">
        <v>72915816</v>
      </c>
      <c r="K621" s="81"/>
      <c r="L621" s="81"/>
      <c r="M621" s="81"/>
      <c r="N621" s="81"/>
    </row>
    <row r="622" spans="1:14" x14ac:dyDescent="0.45">
      <c r="A622">
        <v>510545</v>
      </c>
      <c r="B622" t="s">
        <v>200</v>
      </c>
      <c r="C622" s="81">
        <v>0</v>
      </c>
      <c r="D622" s="81">
        <v>161592897</v>
      </c>
      <c r="E622" s="81">
        <v>0</v>
      </c>
      <c r="F622" s="81">
        <v>161592897</v>
      </c>
      <c r="K622" s="81"/>
      <c r="L622" s="81"/>
      <c r="M622" s="81"/>
      <c r="N622" s="81"/>
    </row>
    <row r="623" spans="1:14" x14ac:dyDescent="0.45">
      <c r="A623">
        <v>51054501</v>
      </c>
      <c r="B623" t="s">
        <v>201</v>
      </c>
      <c r="C623" s="81">
        <v>0</v>
      </c>
      <c r="D623" s="81">
        <v>104487006</v>
      </c>
      <c r="E623" s="81">
        <v>0</v>
      </c>
      <c r="F623" s="81">
        <v>104487006</v>
      </c>
      <c r="K623" s="81"/>
      <c r="L623" s="81"/>
      <c r="M623" s="81"/>
      <c r="N623" s="81"/>
    </row>
    <row r="624" spans="1:14" x14ac:dyDescent="0.45">
      <c r="A624">
        <v>51054503</v>
      </c>
      <c r="B624" t="s">
        <v>202</v>
      </c>
      <c r="C624" s="81">
        <v>0</v>
      </c>
      <c r="D624" s="81">
        <v>51590991</v>
      </c>
      <c r="E624" s="81">
        <v>0</v>
      </c>
      <c r="F624" s="81">
        <v>51590991</v>
      </c>
      <c r="K624" s="81"/>
      <c r="L624" s="81"/>
      <c r="M624" s="81"/>
      <c r="N624" s="81"/>
    </row>
    <row r="625" spans="1:14" x14ac:dyDescent="0.45">
      <c r="A625">
        <v>51054504</v>
      </c>
      <c r="B625" t="s">
        <v>203</v>
      </c>
      <c r="C625" s="81">
        <v>0</v>
      </c>
      <c r="D625" s="81">
        <v>5514900</v>
      </c>
      <c r="E625" s="81">
        <v>0</v>
      </c>
      <c r="F625" s="81">
        <v>5514900</v>
      </c>
      <c r="K625" s="81"/>
      <c r="L625" s="81"/>
      <c r="M625" s="81"/>
      <c r="N625" s="81"/>
    </row>
    <row r="626" spans="1:14" x14ac:dyDescent="0.45">
      <c r="A626">
        <v>510548</v>
      </c>
      <c r="B626" t="s">
        <v>204</v>
      </c>
      <c r="C626" s="81">
        <v>0</v>
      </c>
      <c r="D626" s="81">
        <v>80172428</v>
      </c>
      <c r="E626" s="81">
        <v>0</v>
      </c>
      <c r="F626" s="81">
        <v>80172428</v>
      </c>
      <c r="K626" s="81"/>
      <c r="L626" s="81"/>
      <c r="M626" s="81"/>
      <c r="N626" s="81"/>
    </row>
    <row r="627" spans="1:14" x14ac:dyDescent="0.45">
      <c r="A627">
        <v>51054801</v>
      </c>
      <c r="B627" t="s">
        <v>205</v>
      </c>
      <c r="C627" s="81">
        <v>0</v>
      </c>
      <c r="D627" s="81">
        <v>600000</v>
      </c>
      <c r="E627" s="81">
        <v>0</v>
      </c>
      <c r="F627" s="81">
        <v>600000</v>
      </c>
      <c r="K627" s="81"/>
      <c r="L627" s="81"/>
      <c r="M627" s="81"/>
      <c r="N627" s="81"/>
    </row>
    <row r="628" spans="1:14" x14ac:dyDescent="0.45">
      <c r="A628">
        <v>51054802</v>
      </c>
      <c r="B628" t="s">
        <v>206</v>
      </c>
      <c r="C628" s="81">
        <v>0</v>
      </c>
      <c r="D628" s="81">
        <v>79572428</v>
      </c>
      <c r="E628" s="81">
        <v>0</v>
      </c>
      <c r="F628" s="81">
        <v>79572428</v>
      </c>
      <c r="K628" s="81"/>
      <c r="L628" s="81"/>
      <c r="M628" s="81"/>
      <c r="N628" s="81"/>
    </row>
    <row r="629" spans="1:14" x14ac:dyDescent="0.45">
      <c r="A629">
        <v>510551</v>
      </c>
      <c r="B629" t="s">
        <v>207</v>
      </c>
      <c r="C629" s="81">
        <v>-1</v>
      </c>
      <c r="D629" s="81">
        <v>5258000</v>
      </c>
      <c r="E629" s="81">
        <v>0</v>
      </c>
      <c r="F629" s="81">
        <v>5258000</v>
      </c>
      <c r="K629" s="81"/>
      <c r="L629" s="81"/>
      <c r="M629" s="81"/>
      <c r="N629" s="81"/>
    </row>
    <row r="630" spans="1:14" x14ac:dyDescent="0.45">
      <c r="A630">
        <v>510554</v>
      </c>
      <c r="B630" t="s">
        <v>208</v>
      </c>
      <c r="C630" s="81">
        <v>0</v>
      </c>
      <c r="D630" s="81">
        <v>1759325</v>
      </c>
      <c r="E630" s="81">
        <v>0</v>
      </c>
      <c r="F630" s="81">
        <v>1759325</v>
      </c>
      <c r="K630" s="81"/>
      <c r="L630" s="81"/>
      <c r="M630" s="81"/>
      <c r="N630" s="81"/>
    </row>
    <row r="631" spans="1:14" x14ac:dyDescent="0.45">
      <c r="A631">
        <v>510568</v>
      </c>
      <c r="B631" t="s">
        <v>209</v>
      </c>
      <c r="C631" s="81">
        <v>0</v>
      </c>
      <c r="D631" s="81">
        <v>8689400</v>
      </c>
      <c r="E631" s="81">
        <v>0</v>
      </c>
      <c r="F631" s="81">
        <v>8689400</v>
      </c>
      <c r="K631" s="81"/>
      <c r="L631" s="81"/>
      <c r="M631" s="81"/>
      <c r="N631" s="81"/>
    </row>
    <row r="632" spans="1:14" x14ac:dyDescent="0.45">
      <c r="A632">
        <v>510569</v>
      </c>
      <c r="B632" t="s">
        <v>210</v>
      </c>
      <c r="C632" s="81">
        <v>0</v>
      </c>
      <c r="D632" s="81">
        <v>73688200</v>
      </c>
      <c r="E632" s="81">
        <v>0</v>
      </c>
      <c r="F632" s="81">
        <v>73688200</v>
      </c>
      <c r="K632" s="81"/>
      <c r="L632" s="81"/>
      <c r="M632" s="81"/>
      <c r="N632" s="81"/>
    </row>
    <row r="633" spans="1:14" x14ac:dyDescent="0.45">
      <c r="A633">
        <v>510570</v>
      </c>
      <c r="B633" t="s">
        <v>211</v>
      </c>
      <c r="C633" s="81">
        <v>0</v>
      </c>
      <c r="D633" s="81">
        <v>174138500</v>
      </c>
      <c r="E633" s="81">
        <v>0</v>
      </c>
      <c r="F633" s="81">
        <v>174138500</v>
      </c>
      <c r="K633" s="81"/>
      <c r="L633" s="81"/>
      <c r="M633" s="81"/>
      <c r="N633" s="81"/>
    </row>
    <row r="634" spans="1:14" x14ac:dyDescent="0.45">
      <c r="A634">
        <v>510572</v>
      </c>
      <c r="B634" t="s">
        <v>212</v>
      </c>
      <c r="C634" s="81">
        <v>0</v>
      </c>
      <c r="D634" s="81">
        <v>58648600</v>
      </c>
      <c r="E634" s="81">
        <v>0</v>
      </c>
      <c r="F634" s="81">
        <v>58648600</v>
      </c>
      <c r="K634" s="81"/>
      <c r="L634" s="81"/>
      <c r="M634" s="81"/>
      <c r="N634" s="81"/>
    </row>
    <row r="635" spans="1:14" x14ac:dyDescent="0.45">
      <c r="A635">
        <v>510575</v>
      </c>
      <c r="B635" t="s">
        <v>213</v>
      </c>
      <c r="C635" s="81">
        <v>0</v>
      </c>
      <c r="D635" s="81">
        <v>18091200</v>
      </c>
      <c r="E635" s="81">
        <v>0</v>
      </c>
      <c r="F635" s="81">
        <v>18091200</v>
      </c>
      <c r="K635" s="81"/>
      <c r="L635" s="81"/>
      <c r="M635" s="81"/>
      <c r="N635" s="81"/>
    </row>
    <row r="636" spans="1:14" x14ac:dyDescent="0.45">
      <c r="A636">
        <v>510578</v>
      </c>
      <c r="B636" t="s">
        <v>214</v>
      </c>
      <c r="C636" s="81">
        <v>0</v>
      </c>
      <c r="D636" s="81">
        <v>12060800</v>
      </c>
      <c r="E636" s="81">
        <v>0</v>
      </c>
      <c r="F636" s="81">
        <v>12060800</v>
      </c>
      <c r="K636" s="81"/>
      <c r="L636" s="81"/>
      <c r="M636" s="81"/>
      <c r="N636" s="81"/>
    </row>
    <row r="637" spans="1:14" x14ac:dyDescent="0.45">
      <c r="A637">
        <v>510584</v>
      </c>
      <c r="B637" t="s">
        <v>215</v>
      </c>
      <c r="C637" s="81">
        <v>0</v>
      </c>
      <c r="D637" s="81">
        <v>5622335</v>
      </c>
      <c r="E637" s="81">
        <v>0</v>
      </c>
      <c r="F637" s="81">
        <v>5622335</v>
      </c>
      <c r="K637" s="81"/>
      <c r="L637" s="81"/>
      <c r="M637" s="81"/>
      <c r="N637" s="81"/>
    </row>
    <row r="638" spans="1:14" x14ac:dyDescent="0.45">
      <c r="A638">
        <v>510595</v>
      </c>
      <c r="B638" t="s">
        <v>49</v>
      </c>
      <c r="C638" s="81">
        <v>0</v>
      </c>
      <c r="D638" s="81">
        <v>11460000</v>
      </c>
      <c r="E638" s="81">
        <v>0</v>
      </c>
      <c r="F638" s="81">
        <v>11460000</v>
      </c>
      <c r="K638" s="81"/>
      <c r="L638" s="81"/>
      <c r="M638" s="81"/>
      <c r="N638" s="81"/>
    </row>
    <row r="639" spans="1:14" x14ac:dyDescent="0.45">
      <c r="A639">
        <v>51059501</v>
      </c>
      <c r="B639" t="s">
        <v>216</v>
      </c>
      <c r="C639" s="81">
        <v>0</v>
      </c>
      <c r="D639" s="81">
        <v>11460000</v>
      </c>
      <c r="E639" s="81">
        <v>0</v>
      </c>
      <c r="F639" s="81">
        <v>11460000</v>
      </c>
      <c r="K639" s="81"/>
      <c r="L639" s="81"/>
      <c r="M639" s="81"/>
      <c r="N639" s="81"/>
    </row>
    <row r="640" spans="1:14" x14ac:dyDescent="0.45">
      <c r="A640">
        <v>5110</v>
      </c>
      <c r="B640" t="s">
        <v>217</v>
      </c>
      <c r="C640" s="81">
        <v>0</v>
      </c>
      <c r="D640" s="81">
        <v>129505460</v>
      </c>
      <c r="E640" s="81">
        <v>0</v>
      </c>
      <c r="F640" s="81">
        <v>129505460</v>
      </c>
      <c r="K640" s="81"/>
      <c r="L640" s="81"/>
      <c r="M640" s="81"/>
      <c r="N640" s="81"/>
    </row>
    <row r="641" spans="1:14" x14ac:dyDescent="0.45">
      <c r="A641">
        <v>511010</v>
      </c>
      <c r="B641" t="s">
        <v>218</v>
      </c>
      <c r="C641" s="81">
        <v>0</v>
      </c>
      <c r="D641" s="81">
        <v>30828000</v>
      </c>
      <c r="E641" s="81">
        <v>0</v>
      </c>
      <c r="F641" s="81">
        <v>30828000</v>
      </c>
      <c r="K641" s="81"/>
      <c r="L641" s="81"/>
      <c r="M641" s="81"/>
      <c r="N641" s="81"/>
    </row>
    <row r="642" spans="1:14" x14ac:dyDescent="0.45">
      <c r="A642">
        <v>511020</v>
      </c>
      <c r="B642" t="s">
        <v>219</v>
      </c>
      <c r="C642" s="81">
        <v>0</v>
      </c>
      <c r="D642" s="81">
        <v>8100000</v>
      </c>
      <c r="E642" s="81">
        <v>0</v>
      </c>
      <c r="F642" s="81">
        <v>8100000</v>
      </c>
      <c r="K642" s="81"/>
      <c r="L642" s="81"/>
      <c r="M642" s="81"/>
      <c r="N642" s="81"/>
    </row>
    <row r="643" spans="1:14" x14ac:dyDescent="0.45">
      <c r="A643">
        <v>511025</v>
      </c>
      <c r="B643" t="s">
        <v>220</v>
      </c>
      <c r="C643" s="81">
        <v>0</v>
      </c>
      <c r="D643" s="81">
        <v>63223009</v>
      </c>
      <c r="E643" s="81">
        <v>0</v>
      </c>
      <c r="F643" s="81">
        <v>63223009</v>
      </c>
      <c r="K643" s="81"/>
      <c r="L643" s="81"/>
      <c r="M643" s="81"/>
      <c r="N643" s="81"/>
    </row>
    <row r="644" spans="1:14" x14ac:dyDescent="0.45">
      <c r="A644">
        <v>511030</v>
      </c>
      <c r="B644" t="s">
        <v>221</v>
      </c>
      <c r="C644" s="81">
        <v>0</v>
      </c>
      <c r="D644" s="81">
        <v>4025200</v>
      </c>
      <c r="E644" s="81">
        <v>0</v>
      </c>
      <c r="F644" s="81">
        <v>4025200</v>
      </c>
      <c r="K644" s="81"/>
      <c r="L644" s="81"/>
      <c r="M644" s="81"/>
      <c r="N644" s="81"/>
    </row>
    <row r="645" spans="1:14" x14ac:dyDescent="0.45">
      <c r="A645">
        <v>511035</v>
      </c>
      <c r="B645" t="s">
        <v>222</v>
      </c>
      <c r="C645" s="81">
        <v>0</v>
      </c>
      <c r="D645" s="81">
        <v>5601751</v>
      </c>
      <c r="E645" s="81">
        <v>0</v>
      </c>
      <c r="F645" s="81">
        <v>5601751</v>
      </c>
      <c r="K645" s="81"/>
      <c r="L645" s="81"/>
      <c r="M645" s="81"/>
      <c r="N645" s="81"/>
    </row>
    <row r="646" spans="1:14" x14ac:dyDescent="0.45">
      <c r="A646">
        <v>511095</v>
      </c>
      <c r="B646" t="s">
        <v>49</v>
      </c>
      <c r="C646" s="81">
        <v>0</v>
      </c>
      <c r="D646" s="81">
        <v>17727500</v>
      </c>
      <c r="E646" s="81">
        <v>0</v>
      </c>
      <c r="F646" s="81">
        <v>17727500</v>
      </c>
      <c r="K646" s="81"/>
      <c r="L646" s="81"/>
      <c r="M646" s="81"/>
      <c r="N646" s="81"/>
    </row>
    <row r="647" spans="1:14" x14ac:dyDescent="0.45">
      <c r="A647">
        <v>51109501</v>
      </c>
      <c r="B647" t="s">
        <v>50</v>
      </c>
      <c r="C647" s="81">
        <v>0</v>
      </c>
      <c r="D647" s="81">
        <v>17727500</v>
      </c>
      <c r="E647" s="81">
        <v>0</v>
      </c>
      <c r="F647" s="81">
        <v>17727500</v>
      </c>
      <c r="K647" s="81"/>
      <c r="L647" s="81"/>
      <c r="M647" s="81"/>
      <c r="N647" s="81"/>
    </row>
    <row r="648" spans="1:14" x14ac:dyDescent="0.45">
      <c r="A648">
        <v>5115</v>
      </c>
      <c r="B648" t="s">
        <v>223</v>
      </c>
      <c r="C648" s="81">
        <v>0</v>
      </c>
      <c r="D648" s="81">
        <v>47639074</v>
      </c>
      <c r="E648" s="81">
        <v>0</v>
      </c>
      <c r="F648" s="81">
        <v>47639074</v>
      </c>
      <c r="K648" s="81"/>
      <c r="L648" s="81"/>
      <c r="M648" s="81"/>
      <c r="N648" s="81"/>
    </row>
    <row r="649" spans="1:14" x14ac:dyDescent="0.45">
      <c r="A649">
        <v>511515</v>
      </c>
      <c r="B649" t="s">
        <v>224</v>
      </c>
      <c r="C649" s="81">
        <v>0</v>
      </c>
      <c r="D649" s="81">
        <v>45350000</v>
      </c>
      <c r="E649" s="81">
        <v>0</v>
      </c>
      <c r="F649" s="81">
        <v>45350000</v>
      </c>
      <c r="K649" s="81"/>
      <c r="L649" s="81"/>
      <c r="M649" s="81"/>
      <c r="N649" s="81"/>
    </row>
    <row r="650" spans="1:14" x14ac:dyDescent="0.45">
      <c r="A650">
        <v>511540</v>
      </c>
      <c r="B650" t="s">
        <v>225</v>
      </c>
      <c r="C650" s="81">
        <v>0</v>
      </c>
      <c r="D650" s="81">
        <v>2185000</v>
      </c>
      <c r="E650" s="81">
        <v>0</v>
      </c>
      <c r="F650" s="81">
        <v>2185000</v>
      </c>
      <c r="K650" s="81"/>
      <c r="L650" s="81"/>
      <c r="M650" s="81"/>
      <c r="N650" s="81"/>
    </row>
    <row r="651" spans="1:14" x14ac:dyDescent="0.45">
      <c r="A651">
        <v>511595</v>
      </c>
      <c r="B651" t="s">
        <v>49</v>
      </c>
      <c r="C651" s="81">
        <v>0</v>
      </c>
      <c r="D651" s="81">
        <v>104074</v>
      </c>
      <c r="E651" s="81">
        <v>0</v>
      </c>
      <c r="F651" s="81">
        <v>104074</v>
      </c>
      <c r="K651" s="81"/>
      <c r="L651" s="81"/>
      <c r="M651" s="81"/>
      <c r="N651" s="81"/>
    </row>
    <row r="652" spans="1:14" x14ac:dyDescent="0.45">
      <c r="A652">
        <v>51159501</v>
      </c>
      <c r="B652" t="s">
        <v>910</v>
      </c>
      <c r="C652" s="81">
        <v>0</v>
      </c>
      <c r="D652" s="81">
        <v>104074</v>
      </c>
      <c r="E652" s="81">
        <v>0</v>
      </c>
      <c r="F652" s="81">
        <v>104074</v>
      </c>
      <c r="K652" s="81"/>
      <c r="L652" s="81"/>
      <c r="M652" s="81"/>
      <c r="N652" s="81"/>
    </row>
    <row r="653" spans="1:14" x14ac:dyDescent="0.45">
      <c r="A653">
        <v>5120</v>
      </c>
      <c r="B653" t="s">
        <v>226</v>
      </c>
      <c r="C653" s="81">
        <v>0</v>
      </c>
      <c r="D653" s="81">
        <v>294102014</v>
      </c>
      <c r="E653" s="81">
        <v>8740741</v>
      </c>
      <c r="F653" s="81">
        <v>285361273</v>
      </c>
      <c r="K653" s="81"/>
      <c r="L653" s="81"/>
      <c r="M653" s="81"/>
      <c r="N653" s="81"/>
    </row>
    <row r="654" spans="1:14" x14ac:dyDescent="0.45">
      <c r="A654">
        <v>512010</v>
      </c>
      <c r="B654" t="s">
        <v>227</v>
      </c>
      <c r="C654" s="81">
        <v>0</v>
      </c>
      <c r="D654" s="81">
        <v>153190523</v>
      </c>
      <c r="E654" s="81">
        <v>8480000</v>
      </c>
      <c r="F654" s="81">
        <v>144710523</v>
      </c>
      <c r="K654" s="81"/>
      <c r="L654" s="81"/>
      <c r="M654" s="81"/>
      <c r="N654" s="81"/>
    </row>
    <row r="655" spans="1:14" x14ac:dyDescent="0.45">
      <c r="A655">
        <v>512020</v>
      </c>
      <c r="B655" t="s">
        <v>228</v>
      </c>
      <c r="C655" s="81">
        <v>0</v>
      </c>
      <c r="D655" s="81">
        <v>7840256</v>
      </c>
      <c r="E655" s="81">
        <v>0</v>
      </c>
      <c r="F655" s="81">
        <v>7840256</v>
      </c>
      <c r="K655" s="81"/>
      <c r="L655" s="81"/>
      <c r="M655" s="81"/>
      <c r="N655" s="81"/>
    </row>
    <row r="656" spans="1:14" x14ac:dyDescent="0.45">
      <c r="A656">
        <v>512025</v>
      </c>
      <c r="B656" t="s">
        <v>229</v>
      </c>
      <c r="C656" s="81">
        <v>0</v>
      </c>
      <c r="D656" s="81">
        <v>76345389</v>
      </c>
      <c r="E656" s="81">
        <v>145733</v>
      </c>
      <c r="F656" s="81">
        <v>76199656</v>
      </c>
      <c r="K656" s="81"/>
      <c r="L656" s="81"/>
      <c r="M656" s="81"/>
      <c r="N656" s="81"/>
    </row>
    <row r="657" spans="1:14" x14ac:dyDescent="0.45">
      <c r="A657">
        <v>512095</v>
      </c>
      <c r="B657" t="s">
        <v>49</v>
      </c>
      <c r="C657" s="81">
        <v>0</v>
      </c>
      <c r="D657" s="81">
        <v>56725846</v>
      </c>
      <c r="E657" s="81">
        <v>115008</v>
      </c>
      <c r="F657" s="81">
        <v>56610838</v>
      </c>
      <c r="K657" s="81"/>
      <c r="L657" s="81"/>
      <c r="M657" s="81"/>
      <c r="N657" s="81"/>
    </row>
    <row r="658" spans="1:14" x14ac:dyDescent="0.45">
      <c r="A658">
        <v>51209501</v>
      </c>
      <c r="B658" t="s">
        <v>230</v>
      </c>
      <c r="C658" s="81">
        <v>0</v>
      </c>
      <c r="D658" s="81">
        <v>56153596</v>
      </c>
      <c r="E658" s="81">
        <v>115008</v>
      </c>
      <c r="F658" s="81">
        <v>56038588</v>
      </c>
      <c r="K658" s="81"/>
      <c r="L658" s="81"/>
      <c r="M658" s="81"/>
      <c r="N658" s="81"/>
    </row>
    <row r="659" spans="1:14" x14ac:dyDescent="0.45">
      <c r="A659">
        <v>51209502</v>
      </c>
      <c r="B659" t="s">
        <v>231</v>
      </c>
      <c r="C659" s="81">
        <v>0</v>
      </c>
      <c r="D659" s="81">
        <v>572250</v>
      </c>
      <c r="E659" s="81">
        <v>0</v>
      </c>
      <c r="F659" s="81">
        <v>572250</v>
      </c>
      <c r="K659" s="81"/>
      <c r="L659" s="81"/>
      <c r="M659" s="81"/>
      <c r="N659" s="81"/>
    </row>
    <row r="660" spans="1:14" x14ac:dyDescent="0.45">
      <c r="A660">
        <v>5125</v>
      </c>
      <c r="B660" t="s">
        <v>232</v>
      </c>
      <c r="C660" s="81">
        <v>0</v>
      </c>
      <c r="D660" s="81">
        <v>6931000</v>
      </c>
      <c r="E660" s="81">
        <v>0</v>
      </c>
      <c r="F660" s="81">
        <v>6931000</v>
      </c>
      <c r="K660" s="81"/>
      <c r="L660" s="81"/>
      <c r="M660" s="81"/>
      <c r="N660" s="81"/>
    </row>
    <row r="661" spans="1:14" x14ac:dyDescent="0.45">
      <c r="A661">
        <v>512505</v>
      </c>
      <c r="B661" t="s">
        <v>911</v>
      </c>
      <c r="C661" s="81">
        <v>0</v>
      </c>
      <c r="D661" s="81">
        <v>3746000</v>
      </c>
      <c r="E661" s="81">
        <v>0</v>
      </c>
      <c r="F661" s="81">
        <v>3746000</v>
      </c>
      <c r="K661" s="81"/>
      <c r="L661" s="81"/>
      <c r="M661" s="81"/>
      <c r="N661" s="81"/>
    </row>
    <row r="662" spans="1:14" x14ac:dyDescent="0.45">
      <c r="A662">
        <v>512510</v>
      </c>
      <c r="B662" t="s">
        <v>233</v>
      </c>
      <c r="C662" s="81">
        <v>0</v>
      </c>
      <c r="D662" s="81">
        <v>3185000</v>
      </c>
      <c r="E662" s="81">
        <v>0</v>
      </c>
      <c r="F662" s="81">
        <v>3185000</v>
      </c>
      <c r="K662" s="81"/>
      <c r="L662" s="81"/>
      <c r="M662" s="81"/>
      <c r="N662" s="81"/>
    </row>
    <row r="663" spans="1:14" x14ac:dyDescent="0.45">
      <c r="A663">
        <v>5130</v>
      </c>
      <c r="B663" t="s">
        <v>234</v>
      </c>
      <c r="C663" s="81">
        <v>0</v>
      </c>
      <c r="D663" s="81">
        <v>24346986</v>
      </c>
      <c r="E663" s="81">
        <v>41247746</v>
      </c>
      <c r="F663" s="81">
        <v>-16900760</v>
      </c>
      <c r="K663" s="81"/>
      <c r="L663" s="81"/>
      <c r="M663" s="81"/>
      <c r="N663" s="81"/>
    </row>
    <row r="664" spans="1:14" x14ac:dyDescent="0.45">
      <c r="A664">
        <v>513010</v>
      </c>
      <c r="B664" t="s">
        <v>235</v>
      </c>
      <c r="C664" s="81">
        <v>0</v>
      </c>
      <c r="D664" s="81">
        <v>0</v>
      </c>
      <c r="E664" s="81">
        <v>41247746</v>
      </c>
      <c r="F664" s="81">
        <v>-41247746</v>
      </c>
      <c r="K664" s="81"/>
      <c r="L664" s="81"/>
      <c r="M664" s="81"/>
      <c r="N664" s="81"/>
    </row>
    <row r="665" spans="1:14" x14ac:dyDescent="0.45">
      <c r="A665">
        <v>513035</v>
      </c>
      <c r="B665" t="s">
        <v>912</v>
      </c>
      <c r="C665" s="81">
        <v>0</v>
      </c>
      <c r="D665" s="81">
        <v>10498160</v>
      </c>
      <c r="E665" s="81">
        <v>0</v>
      </c>
      <c r="F665" s="81">
        <v>10498160</v>
      </c>
      <c r="K665" s="81"/>
      <c r="L665" s="81"/>
      <c r="M665" s="81"/>
      <c r="N665" s="81"/>
    </row>
    <row r="666" spans="1:14" x14ac:dyDescent="0.45">
      <c r="A666">
        <v>513095</v>
      </c>
      <c r="B666" t="s">
        <v>49</v>
      </c>
      <c r="C666" s="81">
        <v>0</v>
      </c>
      <c r="D666" s="81">
        <v>13848826</v>
      </c>
      <c r="E666" s="81">
        <v>0</v>
      </c>
      <c r="F666" s="81">
        <v>13848826</v>
      </c>
      <c r="K666" s="81"/>
      <c r="L666" s="81"/>
      <c r="M666" s="81"/>
      <c r="N666" s="81"/>
    </row>
    <row r="667" spans="1:14" x14ac:dyDescent="0.45">
      <c r="A667">
        <v>51309501</v>
      </c>
      <c r="B667" t="s">
        <v>236</v>
      </c>
      <c r="C667" s="81">
        <v>0</v>
      </c>
      <c r="D667" s="81">
        <v>13848826</v>
      </c>
      <c r="E667" s="81">
        <v>0</v>
      </c>
      <c r="F667" s="81">
        <v>13848826</v>
      </c>
      <c r="K667" s="81"/>
      <c r="L667" s="81"/>
      <c r="M667" s="81"/>
      <c r="N667" s="81"/>
    </row>
    <row r="668" spans="1:14" x14ac:dyDescent="0.45">
      <c r="A668">
        <v>5135</v>
      </c>
      <c r="B668" t="s">
        <v>135</v>
      </c>
      <c r="C668" s="81">
        <v>0</v>
      </c>
      <c r="D668" s="81">
        <v>283257336</v>
      </c>
      <c r="E668" s="81">
        <v>318168</v>
      </c>
      <c r="F668" s="81">
        <v>282939168</v>
      </c>
      <c r="K668" s="81"/>
      <c r="L668" s="81"/>
      <c r="M668" s="81"/>
      <c r="N668" s="81"/>
    </row>
    <row r="669" spans="1:14" x14ac:dyDescent="0.45">
      <c r="A669">
        <v>513505</v>
      </c>
      <c r="B669" t="s">
        <v>237</v>
      </c>
      <c r="C669" s="81">
        <v>0</v>
      </c>
      <c r="D669" s="81">
        <v>20320629</v>
      </c>
      <c r="E669" s="81">
        <v>0</v>
      </c>
      <c r="F669" s="81">
        <v>20320629</v>
      </c>
      <c r="K669" s="81"/>
      <c r="L669" s="81"/>
      <c r="M669" s="81"/>
      <c r="N669" s="81"/>
    </row>
    <row r="670" spans="1:14" x14ac:dyDescent="0.45">
      <c r="A670">
        <v>51350501</v>
      </c>
      <c r="B670" t="s">
        <v>238</v>
      </c>
      <c r="C670" s="81">
        <v>0</v>
      </c>
      <c r="D670" s="81">
        <v>20074660</v>
      </c>
      <c r="E670" s="81">
        <v>0</v>
      </c>
      <c r="F670" s="81">
        <v>20074660</v>
      </c>
      <c r="K670" s="81"/>
      <c r="L670" s="81"/>
      <c r="M670" s="81"/>
      <c r="N670" s="81"/>
    </row>
    <row r="671" spans="1:14" x14ac:dyDescent="0.45">
      <c r="A671">
        <v>51350502</v>
      </c>
      <c r="B671" t="s">
        <v>239</v>
      </c>
      <c r="C671" s="81">
        <v>0</v>
      </c>
      <c r="D671" s="81">
        <v>245969</v>
      </c>
      <c r="E671" s="81">
        <v>0</v>
      </c>
      <c r="F671" s="81">
        <v>245969</v>
      </c>
      <c r="K671" s="81"/>
      <c r="L671" s="81"/>
      <c r="M671" s="81"/>
      <c r="N671" s="81"/>
    </row>
    <row r="672" spans="1:14" x14ac:dyDescent="0.45">
      <c r="A672">
        <v>513510</v>
      </c>
      <c r="B672" t="s">
        <v>240</v>
      </c>
      <c r="C672" s="81">
        <v>0</v>
      </c>
      <c r="D672" s="81">
        <v>765624</v>
      </c>
      <c r="E672" s="81">
        <v>0</v>
      </c>
      <c r="F672" s="81">
        <v>765624</v>
      </c>
      <c r="K672" s="81"/>
      <c r="L672" s="81"/>
      <c r="M672" s="81"/>
      <c r="N672" s="81"/>
    </row>
    <row r="673" spans="1:14" x14ac:dyDescent="0.45">
      <c r="A673">
        <v>513515</v>
      </c>
      <c r="B673" t="s">
        <v>241</v>
      </c>
      <c r="C673" s="81">
        <v>0</v>
      </c>
      <c r="D673" s="81">
        <v>124969007</v>
      </c>
      <c r="E673" s="81">
        <v>0</v>
      </c>
      <c r="F673" s="81">
        <v>124969007</v>
      </c>
      <c r="K673" s="81"/>
      <c r="L673" s="81"/>
      <c r="M673" s="81"/>
      <c r="N673" s="81"/>
    </row>
    <row r="674" spans="1:14" x14ac:dyDescent="0.45">
      <c r="A674">
        <v>513520</v>
      </c>
      <c r="B674" t="s">
        <v>242</v>
      </c>
      <c r="C674" s="81">
        <v>0</v>
      </c>
      <c r="D674" s="81">
        <v>56887967</v>
      </c>
      <c r="E674" s="81">
        <v>318168</v>
      </c>
      <c r="F674" s="81">
        <v>56569799</v>
      </c>
      <c r="K674" s="81"/>
      <c r="L674" s="81"/>
      <c r="M674" s="81"/>
      <c r="N674" s="81"/>
    </row>
    <row r="675" spans="1:14" x14ac:dyDescent="0.45">
      <c r="A675">
        <v>513525</v>
      </c>
      <c r="B675" t="s">
        <v>243</v>
      </c>
      <c r="C675" s="81">
        <v>0</v>
      </c>
      <c r="D675" s="81">
        <v>2412820</v>
      </c>
      <c r="E675" s="81">
        <v>0</v>
      </c>
      <c r="F675" s="81">
        <v>2412820</v>
      </c>
      <c r="K675" s="81"/>
      <c r="L675" s="81"/>
      <c r="M675" s="81"/>
      <c r="N675" s="81"/>
    </row>
    <row r="676" spans="1:14" x14ac:dyDescent="0.45">
      <c r="A676">
        <v>513530</v>
      </c>
      <c r="B676" t="s">
        <v>244</v>
      </c>
      <c r="C676" s="81">
        <v>0</v>
      </c>
      <c r="D676" s="81">
        <v>10235986</v>
      </c>
      <c r="E676" s="81">
        <v>0</v>
      </c>
      <c r="F676" s="81">
        <v>10235986</v>
      </c>
      <c r="K676" s="81"/>
      <c r="L676" s="81"/>
      <c r="M676" s="81"/>
      <c r="N676" s="81"/>
    </row>
    <row r="677" spans="1:14" x14ac:dyDescent="0.45">
      <c r="A677">
        <v>51353001</v>
      </c>
      <c r="B677" t="s">
        <v>245</v>
      </c>
      <c r="C677" s="81">
        <v>0</v>
      </c>
      <c r="D677" s="81">
        <v>10169961</v>
      </c>
      <c r="E677" s="81">
        <v>0</v>
      </c>
      <c r="F677" s="81">
        <v>10169961</v>
      </c>
      <c r="K677" s="81"/>
      <c r="L677" s="81"/>
      <c r="M677" s="81"/>
      <c r="N677" s="81"/>
    </row>
    <row r="678" spans="1:14" x14ac:dyDescent="0.45">
      <c r="A678">
        <v>51353002</v>
      </c>
      <c r="B678" t="s">
        <v>246</v>
      </c>
      <c r="C678" s="81">
        <v>0</v>
      </c>
      <c r="D678" s="81">
        <v>66025</v>
      </c>
      <c r="E678" s="81">
        <v>0</v>
      </c>
      <c r="F678" s="81">
        <v>66025</v>
      </c>
      <c r="K678" s="81"/>
      <c r="L678" s="81"/>
      <c r="M678" s="81"/>
      <c r="N678" s="81"/>
    </row>
    <row r="679" spans="1:14" x14ac:dyDescent="0.45">
      <c r="A679">
        <v>513535</v>
      </c>
      <c r="B679" t="s">
        <v>247</v>
      </c>
      <c r="C679" s="81">
        <v>0</v>
      </c>
      <c r="D679" s="81">
        <v>46177060</v>
      </c>
      <c r="E679" s="81">
        <v>0</v>
      </c>
      <c r="F679" s="81">
        <v>46177060</v>
      </c>
      <c r="K679" s="81"/>
      <c r="L679" s="81"/>
      <c r="M679" s="81"/>
      <c r="N679" s="81"/>
    </row>
    <row r="680" spans="1:14" x14ac:dyDescent="0.45">
      <c r="A680">
        <v>51353501</v>
      </c>
      <c r="B680" t="s">
        <v>248</v>
      </c>
      <c r="C680" s="81">
        <v>0</v>
      </c>
      <c r="D680" s="81">
        <v>45609883</v>
      </c>
      <c r="E680" s="81">
        <v>0</v>
      </c>
      <c r="F680" s="81">
        <v>45609883</v>
      </c>
      <c r="K680" s="81"/>
      <c r="L680" s="81"/>
      <c r="M680" s="81"/>
      <c r="N680" s="81"/>
    </row>
    <row r="681" spans="1:14" x14ac:dyDescent="0.45">
      <c r="A681">
        <v>51353502</v>
      </c>
      <c r="B681" t="s">
        <v>249</v>
      </c>
      <c r="C681" s="81">
        <v>0</v>
      </c>
      <c r="D681" s="81">
        <v>567177</v>
      </c>
      <c r="E681" s="81">
        <v>0</v>
      </c>
      <c r="F681" s="81">
        <v>567177</v>
      </c>
      <c r="K681" s="81"/>
      <c r="L681" s="81"/>
      <c r="M681" s="81"/>
      <c r="N681" s="81"/>
    </row>
    <row r="682" spans="1:14" x14ac:dyDescent="0.45">
      <c r="A682">
        <v>513540</v>
      </c>
      <c r="B682" t="s">
        <v>250</v>
      </c>
      <c r="C682" s="81">
        <v>0</v>
      </c>
      <c r="D682" s="81">
        <v>1368763</v>
      </c>
      <c r="E682" s="81">
        <v>0</v>
      </c>
      <c r="F682" s="81">
        <v>1368763</v>
      </c>
      <c r="K682" s="81"/>
      <c r="L682" s="81"/>
      <c r="M682" s="81"/>
      <c r="N682" s="81"/>
    </row>
    <row r="683" spans="1:14" x14ac:dyDescent="0.45">
      <c r="A683">
        <v>513550</v>
      </c>
      <c r="B683" t="s">
        <v>251</v>
      </c>
      <c r="C683" s="81">
        <v>0</v>
      </c>
      <c r="D683" s="81">
        <v>19002926</v>
      </c>
      <c r="E683" s="81">
        <v>0</v>
      </c>
      <c r="F683" s="81">
        <v>19002926</v>
      </c>
      <c r="K683" s="81"/>
      <c r="L683" s="81"/>
      <c r="M683" s="81"/>
      <c r="N683" s="81"/>
    </row>
    <row r="684" spans="1:14" x14ac:dyDescent="0.45">
      <c r="A684">
        <v>51355001</v>
      </c>
      <c r="B684" t="s">
        <v>251</v>
      </c>
      <c r="C684" s="81">
        <v>0</v>
      </c>
      <c r="D684" s="81">
        <v>19002926</v>
      </c>
      <c r="E684" s="81">
        <v>0</v>
      </c>
      <c r="F684" s="81">
        <v>19002926</v>
      </c>
      <c r="K684" s="81"/>
      <c r="L684" s="81"/>
      <c r="M684" s="81"/>
      <c r="N684" s="81"/>
    </row>
    <row r="685" spans="1:14" x14ac:dyDescent="0.45">
      <c r="A685">
        <v>513560</v>
      </c>
      <c r="B685" t="s">
        <v>252</v>
      </c>
      <c r="C685" s="81">
        <v>0</v>
      </c>
      <c r="D685" s="81">
        <v>857354</v>
      </c>
      <c r="E685" s="81">
        <v>0</v>
      </c>
      <c r="F685" s="81">
        <v>857354</v>
      </c>
      <c r="K685" s="81"/>
      <c r="L685" s="81"/>
      <c r="M685" s="81"/>
      <c r="N685" s="81"/>
    </row>
    <row r="686" spans="1:14" x14ac:dyDescent="0.45">
      <c r="A686">
        <v>513595</v>
      </c>
      <c r="B686" t="s">
        <v>49</v>
      </c>
      <c r="C686" s="81">
        <v>0</v>
      </c>
      <c r="D686" s="81">
        <v>259200</v>
      </c>
      <c r="E686" s="81">
        <v>0</v>
      </c>
      <c r="F686" s="81">
        <v>259200</v>
      </c>
      <c r="K686" s="81"/>
      <c r="L686" s="81"/>
      <c r="M686" s="81"/>
      <c r="N686" s="81"/>
    </row>
    <row r="687" spans="1:14" x14ac:dyDescent="0.45">
      <c r="A687">
        <v>51359501</v>
      </c>
      <c r="B687" t="s">
        <v>253</v>
      </c>
      <c r="C687" s="81">
        <v>0</v>
      </c>
      <c r="D687" s="81">
        <v>259200</v>
      </c>
      <c r="E687" s="81">
        <v>0</v>
      </c>
      <c r="F687" s="81">
        <v>259200</v>
      </c>
      <c r="K687" s="81"/>
      <c r="L687" s="81"/>
      <c r="M687" s="81"/>
      <c r="N687" s="81"/>
    </row>
    <row r="688" spans="1:14" x14ac:dyDescent="0.45">
      <c r="A688">
        <v>5140</v>
      </c>
      <c r="B688" t="s">
        <v>254</v>
      </c>
      <c r="C688" s="81">
        <v>0</v>
      </c>
      <c r="D688" s="81">
        <v>7642315</v>
      </c>
      <c r="E688" s="81">
        <v>0</v>
      </c>
      <c r="F688" s="81">
        <v>7642315</v>
      </c>
      <c r="K688" s="81"/>
      <c r="L688" s="81"/>
      <c r="M688" s="81"/>
      <c r="N688" s="81"/>
    </row>
    <row r="689" spans="1:14" x14ac:dyDescent="0.45">
      <c r="A689">
        <v>514010</v>
      </c>
      <c r="B689" t="s">
        <v>255</v>
      </c>
      <c r="C689" s="81">
        <v>0</v>
      </c>
      <c r="D689" s="81">
        <v>3645800</v>
      </c>
      <c r="E689" s="81">
        <v>0</v>
      </c>
      <c r="F689" s="81">
        <v>3645800</v>
      </c>
      <c r="K689" s="81"/>
      <c r="L689" s="81"/>
      <c r="M689" s="81"/>
      <c r="N689" s="81"/>
    </row>
    <row r="690" spans="1:14" x14ac:dyDescent="0.45">
      <c r="A690">
        <v>514015</v>
      </c>
      <c r="B690" t="s">
        <v>256</v>
      </c>
      <c r="C690" s="81">
        <v>0</v>
      </c>
      <c r="D690" s="81">
        <v>3996515</v>
      </c>
      <c r="E690" s="81">
        <v>0</v>
      </c>
      <c r="F690" s="81">
        <v>3996515</v>
      </c>
      <c r="K690" s="81"/>
      <c r="L690" s="81"/>
      <c r="M690" s="81"/>
      <c r="N690" s="81"/>
    </row>
    <row r="691" spans="1:14" x14ac:dyDescent="0.45">
      <c r="A691">
        <v>5145</v>
      </c>
      <c r="B691" t="s">
        <v>257</v>
      </c>
      <c r="C691" s="81">
        <v>0</v>
      </c>
      <c r="D691" s="81">
        <v>21356852</v>
      </c>
      <c r="E691" s="81">
        <v>0</v>
      </c>
      <c r="F691" s="81">
        <v>21356852</v>
      </c>
      <c r="K691" s="81"/>
      <c r="L691" s="81"/>
      <c r="M691" s="81"/>
      <c r="N691" s="81"/>
    </row>
    <row r="692" spans="1:14" x14ac:dyDescent="0.45">
      <c r="A692">
        <v>514510</v>
      </c>
      <c r="B692" t="s">
        <v>227</v>
      </c>
      <c r="C692" s="81">
        <v>0</v>
      </c>
      <c r="D692" s="81">
        <v>73094</v>
      </c>
      <c r="E692" s="81">
        <v>0</v>
      </c>
      <c r="F692" s="81">
        <v>73094</v>
      </c>
      <c r="K692" s="81"/>
      <c r="L692" s="81"/>
      <c r="M692" s="81"/>
      <c r="N692" s="81"/>
    </row>
    <row r="693" spans="1:14" x14ac:dyDescent="0.45">
      <c r="A693">
        <v>514515</v>
      </c>
      <c r="B693" t="s">
        <v>258</v>
      </c>
      <c r="C693" s="81">
        <v>0</v>
      </c>
      <c r="D693" s="81">
        <v>250000</v>
      </c>
      <c r="E693" s="81">
        <v>0</v>
      </c>
      <c r="F693" s="81">
        <v>250000</v>
      </c>
      <c r="K693" s="81"/>
      <c r="L693" s="81"/>
      <c r="M693" s="81"/>
      <c r="N693" s="81"/>
    </row>
    <row r="694" spans="1:14" x14ac:dyDescent="0.45">
      <c r="A694">
        <v>514520</v>
      </c>
      <c r="B694" t="s">
        <v>259</v>
      </c>
      <c r="C694" s="81">
        <v>0</v>
      </c>
      <c r="D694" s="81">
        <v>625131</v>
      </c>
      <c r="E694" s="81">
        <v>0</v>
      </c>
      <c r="F694" s="81">
        <v>625131</v>
      </c>
      <c r="K694" s="81"/>
      <c r="L694" s="81"/>
      <c r="M694" s="81"/>
      <c r="N694" s="81"/>
    </row>
    <row r="695" spans="1:14" x14ac:dyDescent="0.45">
      <c r="A695">
        <v>514525</v>
      </c>
      <c r="B695" t="s">
        <v>229</v>
      </c>
      <c r="C695" s="81">
        <v>0</v>
      </c>
      <c r="D695" s="81">
        <v>16717161</v>
      </c>
      <c r="E695" s="81">
        <v>0</v>
      </c>
      <c r="F695" s="81">
        <v>16717161</v>
      </c>
      <c r="K695" s="81"/>
      <c r="L695" s="81"/>
      <c r="M695" s="81"/>
      <c r="N695" s="81"/>
    </row>
    <row r="696" spans="1:14" x14ac:dyDescent="0.45">
      <c r="A696">
        <v>514540</v>
      </c>
      <c r="B696" t="s">
        <v>260</v>
      </c>
      <c r="C696" s="81">
        <v>0</v>
      </c>
      <c r="D696" s="81">
        <v>3691466</v>
      </c>
      <c r="E696" s="81">
        <v>0</v>
      </c>
      <c r="F696" s="81">
        <v>3691466</v>
      </c>
      <c r="K696" s="81"/>
      <c r="L696" s="81"/>
      <c r="M696" s="81"/>
      <c r="N696" s="81"/>
    </row>
    <row r="697" spans="1:14" x14ac:dyDescent="0.45">
      <c r="A697">
        <v>5150</v>
      </c>
      <c r="B697" t="s">
        <v>261</v>
      </c>
      <c r="C697" s="81">
        <v>0</v>
      </c>
      <c r="D697" s="81">
        <v>22448160</v>
      </c>
      <c r="E697" s="81">
        <v>0</v>
      </c>
      <c r="F697" s="81">
        <v>22448160</v>
      </c>
      <c r="K697" s="81"/>
      <c r="L697" s="81"/>
      <c r="M697" s="81"/>
      <c r="N697" s="81"/>
    </row>
    <row r="698" spans="1:14" x14ac:dyDescent="0.45">
      <c r="A698">
        <v>515005</v>
      </c>
      <c r="B698" t="s">
        <v>262</v>
      </c>
      <c r="C698" s="81">
        <v>0</v>
      </c>
      <c r="D698" s="81">
        <v>11746000</v>
      </c>
      <c r="E698" s="81">
        <v>0</v>
      </c>
      <c r="F698" s="81">
        <v>11746000</v>
      </c>
      <c r="K698" s="81"/>
      <c r="L698" s="81"/>
      <c r="M698" s="81"/>
      <c r="N698" s="81"/>
    </row>
    <row r="699" spans="1:14" x14ac:dyDescent="0.45">
      <c r="A699">
        <v>515015</v>
      </c>
      <c r="B699" t="s">
        <v>263</v>
      </c>
      <c r="C699" s="81">
        <v>0</v>
      </c>
      <c r="D699" s="81">
        <v>9897610</v>
      </c>
      <c r="E699" s="81">
        <v>0</v>
      </c>
      <c r="F699" s="81">
        <v>9897610</v>
      </c>
      <c r="K699" s="81"/>
      <c r="L699" s="81"/>
      <c r="M699" s="81"/>
      <c r="N699" s="81"/>
    </row>
    <row r="700" spans="1:14" x14ac:dyDescent="0.45">
      <c r="A700">
        <v>515095</v>
      </c>
      <c r="B700" t="s">
        <v>49</v>
      </c>
      <c r="C700" s="81">
        <v>0</v>
      </c>
      <c r="D700" s="81">
        <v>804550</v>
      </c>
      <c r="E700" s="81">
        <v>0</v>
      </c>
      <c r="F700" s="81">
        <v>804550</v>
      </c>
      <c r="K700" s="81"/>
      <c r="L700" s="81"/>
      <c r="M700" s="81"/>
      <c r="N700" s="81"/>
    </row>
    <row r="701" spans="1:14" x14ac:dyDescent="0.45">
      <c r="A701">
        <v>51509501</v>
      </c>
      <c r="B701" t="s">
        <v>264</v>
      </c>
      <c r="C701" s="81">
        <v>0</v>
      </c>
      <c r="D701" s="81">
        <v>804550</v>
      </c>
      <c r="E701" s="81">
        <v>0</v>
      </c>
      <c r="F701" s="81">
        <v>804550</v>
      </c>
      <c r="K701" s="81"/>
      <c r="L701" s="81"/>
      <c r="M701" s="81"/>
      <c r="N701" s="81"/>
    </row>
    <row r="702" spans="1:14" x14ac:dyDescent="0.45">
      <c r="A702">
        <v>5155</v>
      </c>
      <c r="B702" t="s">
        <v>265</v>
      </c>
      <c r="C702" s="81">
        <v>0</v>
      </c>
      <c r="D702" s="81">
        <v>17644556</v>
      </c>
      <c r="E702" s="81">
        <v>0</v>
      </c>
      <c r="F702" s="81">
        <v>17644556</v>
      </c>
      <c r="K702" s="81"/>
      <c r="L702" s="81"/>
      <c r="M702" s="81"/>
      <c r="N702" s="81"/>
    </row>
    <row r="703" spans="1:14" x14ac:dyDescent="0.45">
      <c r="A703">
        <v>515505</v>
      </c>
      <c r="B703" t="s">
        <v>266</v>
      </c>
      <c r="C703" s="81">
        <v>0</v>
      </c>
      <c r="D703" s="81">
        <v>6498995</v>
      </c>
      <c r="E703" s="81">
        <v>0</v>
      </c>
      <c r="F703" s="81">
        <v>6498995</v>
      </c>
      <c r="K703" s="81"/>
      <c r="L703" s="81"/>
      <c r="M703" s="81"/>
      <c r="N703" s="81"/>
    </row>
    <row r="704" spans="1:14" x14ac:dyDescent="0.45">
      <c r="A704">
        <v>515515</v>
      </c>
      <c r="B704" t="s">
        <v>267</v>
      </c>
      <c r="C704" s="81">
        <v>0</v>
      </c>
      <c r="D704" s="81">
        <v>10335561</v>
      </c>
      <c r="E704" s="81">
        <v>0</v>
      </c>
      <c r="F704" s="81">
        <v>10335561</v>
      </c>
      <c r="K704" s="81"/>
      <c r="L704" s="81"/>
      <c r="M704" s="81"/>
      <c r="N704" s="81"/>
    </row>
    <row r="705" spans="1:14" x14ac:dyDescent="0.45">
      <c r="A705">
        <v>515595</v>
      </c>
      <c r="B705" t="s">
        <v>49</v>
      </c>
      <c r="C705" s="81">
        <v>0</v>
      </c>
      <c r="D705" s="81">
        <v>810000</v>
      </c>
      <c r="E705" s="81">
        <v>0</v>
      </c>
      <c r="F705" s="81">
        <v>810000</v>
      </c>
      <c r="K705" s="81"/>
      <c r="L705" s="81"/>
      <c r="M705" s="81"/>
      <c r="N705" s="81"/>
    </row>
    <row r="706" spans="1:14" x14ac:dyDescent="0.45">
      <c r="A706">
        <v>51559502</v>
      </c>
      <c r="B706" t="s">
        <v>268</v>
      </c>
      <c r="C706" s="81">
        <v>0</v>
      </c>
      <c r="D706" s="81">
        <v>810000</v>
      </c>
      <c r="E706" s="81">
        <v>0</v>
      </c>
      <c r="F706" s="81">
        <v>810000</v>
      </c>
      <c r="K706" s="81"/>
      <c r="L706" s="81"/>
      <c r="M706" s="81"/>
      <c r="N706" s="81"/>
    </row>
    <row r="707" spans="1:14" x14ac:dyDescent="0.45">
      <c r="A707">
        <v>5160</v>
      </c>
      <c r="B707" t="s">
        <v>269</v>
      </c>
      <c r="C707" s="81">
        <v>0</v>
      </c>
      <c r="D707" s="81">
        <v>257398078</v>
      </c>
      <c r="E707" s="81">
        <v>0</v>
      </c>
      <c r="F707" s="81">
        <v>257398078</v>
      </c>
      <c r="K707" s="81"/>
      <c r="L707" s="81"/>
      <c r="M707" s="81"/>
      <c r="N707" s="81"/>
    </row>
    <row r="708" spans="1:14" x14ac:dyDescent="0.45">
      <c r="A708">
        <v>516005</v>
      </c>
      <c r="B708" t="s">
        <v>227</v>
      </c>
      <c r="C708" s="81">
        <v>0</v>
      </c>
      <c r="D708" s="81">
        <v>67139532</v>
      </c>
      <c r="E708" s="81">
        <v>0</v>
      </c>
      <c r="F708" s="81">
        <v>67139532</v>
      </c>
      <c r="K708" s="81"/>
      <c r="L708" s="81"/>
      <c r="M708" s="81"/>
      <c r="N708" s="81"/>
    </row>
    <row r="709" spans="1:14" x14ac:dyDescent="0.45">
      <c r="A709">
        <v>51600501</v>
      </c>
      <c r="B709" t="s">
        <v>270</v>
      </c>
      <c r="C709" s="81">
        <v>0</v>
      </c>
      <c r="D709" s="81">
        <v>67139532</v>
      </c>
      <c r="E709" s="81">
        <v>0</v>
      </c>
      <c r="F709" s="81">
        <v>67139532</v>
      </c>
      <c r="K709" s="81"/>
      <c r="L709" s="81"/>
      <c r="M709" s="81"/>
      <c r="N709" s="81"/>
    </row>
    <row r="710" spans="1:14" x14ac:dyDescent="0.45">
      <c r="A710">
        <v>516015</v>
      </c>
      <c r="B710" t="s">
        <v>259</v>
      </c>
      <c r="C710" s="81">
        <v>0</v>
      </c>
      <c r="D710" s="81">
        <v>76787305</v>
      </c>
      <c r="E710" s="81">
        <v>0</v>
      </c>
      <c r="F710" s="81">
        <v>76787305</v>
      </c>
      <c r="K710" s="81"/>
      <c r="L710" s="81"/>
      <c r="M710" s="81"/>
      <c r="N710" s="81"/>
    </row>
    <row r="711" spans="1:14" x14ac:dyDescent="0.45">
      <c r="A711">
        <v>516020</v>
      </c>
      <c r="B711" t="s">
        <v>271</v>
      </c>
      <c r="C711" s="81">
        <v>0</v>
      </c>
      <c r="D711" s="81">
        <v>98014244</v>
      </c>
      <c r="E711" s="81">
        <v>0</v>
      </c>
      <c r="F711" s="81">
        <v>98014244</v>
      </c>
      <c r="K711" s="81"/>
      <c r="L711" s="81"/>
      <c r="M711" s="81"/>
      <c r="N711" s="81"/>
    </row>
    <row r="712" spans="1:14" x14ac:dyDescent="0.45">
      <c r="A712">
        <v>51602001</v>
      </c>
      <c r="B712" t="s">
        <v>272</v>
      </c>
      <c r="C712" s="81">
        <v>0</v>
      </c>
      <c r="D712" s="81">
        <v>98014244</v>
      </c>
      <c r="E712" s="81">
        <v>0</v>
      </c>
      <c r="F712" s="81">
        <v>98014244</v>
      </c>
      <c r="K712" s="81"/>
      <c r="L712" s="81"/>
      <c r="M712" s="81"/>
      <c r="N712" s="81"/>
    </row>
    <row r="713" spans="1:14" x14ac:dyDescent="0.45">
      <c r="A713">
        <v>516035</v>
      </c>
      <c r="B713" t="s">
        <v>260</v>
      </c>
      <c r="C713" s="81">
        <v>0</v>
      </c>
      <c r="D713" s="81">
        <v>15456997</v>
      </c>
      <c r="E713" s="81">
        <v>0</v>
      </c>
      <c r="F713" s="81">
        <v>15456997</v>
      </c>
      <c r="K713" s="81"/>
      <c r="L713" s="81"/>
      <c r="M713" s="81"/>
      <c r="N713" s="81"/>
    </row>
    <row r="714" spans="1:14" x14ac:dyDescent="0.45">
      <c r="A714">
        <v>51603501</v>
      </c>
      <c r="B714" t="s">
        <v>260</v>
      </c>
      <c r="C714" s="81">
        <v>0</v>
      </c>
      <c r="D714" s="81">
        <v>15456997</v>
      </c>
      <c r="E714" s="81">
        <v>0</v>
      </c>
      <c r="F714" s="81">
        <v>15456997</v>
      </c>
      <c r="K714" s="81"/>
      <c r="L714" s="81"/>
      <c r="M714" s="81"/>
      <c r="N714" s="81"/>
    </row>
    <row r="715" spans="1:14" x14ac:dyDescent="0.45">
      <c r="A715">
        <v>5165</v>
      </c>
      <c r="B715" t="s">
        <v>273</v>
      </c>
      <c r="C715" s="81">
        <v>0</v>
      </c>
      <c r="D715" s="81">
        <v>34691709</v>
      </c>
      <c r="E715" s="81">
        <v>0</v>
      </c>
      <c r="F715" s="81">
        <v>34691709</v>
      </c>
      <c r="K715" s="81"/>
      <c r="L715" s="81"/>
      <c r="M715" s="81"/>
      <c r="N715" s="81"/>
    </row>
    <row r="716" spans="1:14" x14ac:dyDescent="0.45">
      <c r="A716">
        <v>516515</v>
      </c>
      <c r="B716" t="s">
        <v>274</v>
      </c>
      <c r="C716" s="81">
        <v>0</v>
      </c>
      <c r="D716" s="81">
        <v>34691709</v>
      </c>
      <c r="E716" s="81">
        <v>0</v>
      </c>
      <c r="F716" s="81">
        <v>34691709</v>
      </c>
      <c r="K716" s="81"/>
      <c r="L716" s="81"/>
      <c r="M716" s="81"/>
      <c r="N716" s="81"/>
    </row>
    <row r="717" spans="1:14" x14ac:dyDescent="0.45">
      <c r="A717">
        <v>51651501</v>
      </c>
      <c r="B717" t="s">
        <v>273</v>
      </c>
      <c r="C717" s="81">
        <v>0</v>
      </c>
      <c r="D717" s="81">
        <v>34691709</v>
      </c>
      <c r="E717" s="81">
        <v>0</v>
      </c>
      <c r="F717" s="81">
        <v>34691709</v>
      </c>
      <c r="K717" s="81"/>
      <c r="L717" s="81"/>
      <c r="M717" s="81"/>
      <c r="N717" s="81"/>
    </row>
    <row r="718" spans="1:14" x14ac:dyDescent="0.45">
      <c r="A718">
        <v>5195</v>
      </c>
      <c r="B718" t="s">
        <v>275</v>
      </c>
      <c r="C718" s="81">
        <v>0</v>
      </c>
      <c r="D718" s="81">
        <v>99422993</v>
      </c>
      <c r="E718" s="81">
        <v>80355</v>
      </c>
      <c r="F718" s="81">
        <v>99342638</v>
      </c>
      <c r="K718" s="81"/>
      <c r="L718" s="81"/>
      <c r="M718" s="81"/>
      <c r="N718" s="81"/>
    </row>
    <row r="719" spans="1:14" x14ac:dyDescent="0.45">
      <c r="A719">
        <v>519510</v>
      </c>
      <c r="B719" t="s">
        <v>276</v>
      </c>
      <c r="C719" s="81">
        <v>0</v>
      </c>
      <c r="D719" s="81">
        <v>27031786</v>
      </c>
      <c r="E719" s="81">
        <v>0</v>
      </c>
      <c r="F719" s="81">
        <v>27031786</v>
      </c>
      <c r="K719" s="81"/>
      <c r="L719" s="81"/>
      <c r="M719" s="81"/>
      <c r="N719" s="81"/>
    </row>
    <row r="720" spans="1:14" x14ac:dyDescent="0.45">
      <c r="A720">
        <v>519525</v>
      </c>
      <c r="B720" t="s">
        <v>277</v>
      </c>
      <c r="C720" s="81">
        <v>0</v>
      </c>
      <c r="D720" s="81">
        <v>8703313</v>
      </c>
      <c r="E720" s="81">
        <v>22624</v>
      </c>
      <c r="F720" s="81">
        <v>8680689</v>
      </c>
      <c r="K720" s="81"/>
      <c r="L720" s="81"/>
      <c r="M720" s="81"/>
      <c r="N720" s="81"/>
    </row>
    <row r="721" spans="1:14" x14ac:dyDescent="0.45">
      <c r="A721">
        <v>51952501</v>
      </c>
      <c r="B721" t="s">
        <v>238</v>
      </c>
      <c r="C721" s="81">
        <v>0</v>
      </c>
      <c r="D721" s="81">
        <v>2237735</v>
      </c>
      <c r="E721" s="81">
        <v>0</v>
      </c>
      <c r="F721" s="81">
        <v>2237735</v>
      </c>
      <c r="K721" s="81"/>
      <c r="L721" s="81"/>
      <c r="M721" s="81"/>
      <c r="N721" s="81"/>
    </row>
    <row r="722" spans="1:14" x14ac:dyDescent="0.45">
      <c r="A722">
        <v>51952502</v>
      </c>
      <c r="B722" t="s">
        <v>278</v>
      </c>
      <c r="C722" s="81">
        <v>0</v>
      </c>
      <c r="D722" s="81">
        <v>6465578</v>
      </c>
      <c r="E722" s="81">
        <v>22624</v>
      </c>
      <c r="F722" s="81">
        <v>6442954</v>
      </c>
      <c r="K722" s="81"/>
      <c r="L722" s="81"/>
      <c r="M722" s="81"/>
      <c r="N722" s="81"/>
    </row>
    <row r="723" spans="1:14" x14ac:dyDescent="0.45">
      <c r="A723">
        <v>519530</v>
      </c>
      <c r="B723" t="s">
        <v>279</v>
      </c>
      <c r="C723" s="81">
        <v>0</v>
      </c>
      <c r="D723" s="81">
        <v>5474569</v>
      </c>
      <c r="E723" s="81">
        <v>57731</v>
      </c>
      <c r="F723" s="81">
        <v>5416838</v>
      </c>
      <c r="K723" s="81"/>
      <c r="L723" s="81"/>
      <c r="M723" s="81"/>
      <c r="N723" s="81"/>
    </row>
    <row r="724" spans="1:14" x14ac:dyDescent="0.45">
      <c r="A724">
        <v>519535</v>
      </c>
      <c r="B724" t="s">
        <v>280</v>
      </c>
      <c r="C724" s="81">
        <v>0</v>
      </c>
      <c r="D724" s="81">
        <v>4488743</v>
      </c>
      <c r="E724" s="81">
        <v>0</v>
      </c>
      <c r="F724" s="81">
        <v>4488743</v>
      </c>
      <c r="K724" s="81"/>
      <c r="L724" s="81"/>
      <c r="M724" s="81"/>
      <c r="N724" s="81"/>
    </row>
    <row r="725" spans="1:14" x14ac:dyDescent="0.45">
      <c r="A725">
        <v>519545</v>
      </c>
      <c r="B725" t="s">
        <v>281</v>
      </c>
      <c r="C725" s="81">
        <v>0</v>
      </c>
      <c r="D725" s="81">
        <v>2917729</v>
      </c>
      <c r="E725" s="81">
        <v>0</v>
      </c>
      <c r="F725" s="81">
        <v>2917729</v>
      </c>
      <c r="K725" s="81"/>
      <c r="L725" s="81"/>
      <c r="M725" s="81"/>
      <c r="N725" s="81"/>
    </row>
    <row r="726" spans="1:14" x14ac:dyDescent="0.45">
      <c r="A726">
        <v>519560</v>
      </c>
      <c r="B726" t="s">
        <v>282</v>
      </c>
      <c r="C726" s="81">
        <v>0</v>
      </c>
      <c r="D726" s="81">
        <v>32540785</v>
      </c>
      <c r="E726" s="81">
        <v>0</v>
      </c>
      <c r="F726" s="81">
        <v>32540785</v>
      </c>
      <c r="K726" s="81"/>
      <c r="L726" s="81"/>
      <c r="M726" s="81"/>
      <c r="N726" s="81"/>
    </row>
    <row r="727" spans="1:14" x14ac:dyDescent="0.45">
      <c r="A727">
        <v>519565</v>
      </c>
      <c r="B727" t="s">
        <v>283</v>
      </c>
      <c r="C727" s="81">
        <v>0</v>
      </c>
      <c r="D727" s="81">
        <v>2057056</v>
      </c>
      <c r="E727" s="81">
        <v>0</v>
      </c>
      <c r="F727" s="81">
        <v>2057056</v>
      </c>
      <c r="K727" s="81"/>
      <c r="L727" s="81"/>
      <c r="M727" s="81"/>
      <c r="N727" s="81"/>
    </row>
    <row r="728" spans="1:14" x14ac:dyDescent="0.45">
      <c r="A728">
        <v>519585</v>
      </c>
      <c r="B728" t="s">
        <v>284</v>
      </c>
      <c r="C728" s="81">
        <v>0</v>
      </c>
      <c r="D728" s="81">
        <v>10230136</v>
      </c>
      <c r="E728" s="81">
        <v>0</v>
      </c>
      <c r="F728" s="81">
        <v>10230136</v>
      </c>
      <c r="K728" s="81"/>
      <c r="L728" s="81"/>
      <c r="M728" s="81"/>
      <c r="N728" s="81"/>
    </row>
    <row r="729" spans="1:14" x14ac:dyDescent="0.45">
      <c r="A729">
        <v>519595</v>
      </c>
      <c r="B729" t="s">
        <v>49</v>
      </c>
      <c r="C729" s="81">
        <v>0</v>
      </c>
      <c r="D729" s="81">
        <v>5978876</v>
      </c>
      <c r="E729" s="81">
        <v>0</v>
      </c>
      <c r="F729" s="81">
        <v>5978876</v>
      </c>
      <c r="K729" s="81"/>
      <c r="L729" s="81"/>
      <c r="M729" s="81"/>
      <c r="N729" s="81"/>
    </row>
    <row r="730" spans="1:14" x14ac:dyDescent="0.45">
      <c r="A730">
        <v>51959513</v>
      </c>
      <c r="B730" t="s">
        <v>285</v>
      </c>
      <c r="C730" s="81">
        <v>0</v>
      </c>
      <c r="D730" s="81">
        <v>5978876</v>
      </c>
      <c r="E730" s="81">
        <v>0</v>
      </c>
      <c r="F730" s="81">
        <v>5978876</v>
      </c>
      <c r="K730" s="81"/>
      <c r="L730" s="81"/>
      <c r="M730" s="81"/>
      <c r="N730" s="81"/>
    </row>
    <row r="731" spans="1:14" x14ac:dyDescent="0.45">
      <c r="A731">
        <v>52</v>
      </c>
      <c r="B731" t="s">
        <v>286</v>
      </c>
      <c r="C731" s="81">
        <v>0</v>
      </c>
      <c r="D731" s="81">
        <v>49873585195</v>
      </c>
      <c r="E731" s="81">
        <v>26949804404</v>
      </c>
      <c r="F731" s="81">
        <v>22923780791</v>
      </c>
      <c r="K731" s="81"/>
      <c r="L731" s="81"/>
      <c r="M731" s="81"/>
      <c r="N731" s="81"/>
    </row>
    <row r="732" spans="1:14" x14ac:dyDescent="0.45">
      <c r="A732">
        <v>5205</v>
      </c>
      <c r="B732" t="s">
        <v>287</v>
      </c>
      <c r="C732" s="81">
        <v>0</v>
      </c>
      <c r="D732" s="81">
        <v>14267819621</v>
      </c>
      <c r="E732" s="81">
        <v>2402397</v>
      </c>
      <c r="F732" s="81">
        <v>14265417224</v>
      </c>
      <c r="K732" s="81"/>
      <c r="L732" s="81"/>
      <c r="M732" s="81"/>
      <c r="N732" s="81"/>
    </row>
    <row r="733" spans="1:14" x14ac:dyDescent="0.45">
      <c r="A733">
        <v>520506</v>
      </c>
      <c r="B733" t="s">
        <v>184</v>
      </c>
      <c r="C733" s="81">
        <v>0</v>
      </c>
      <c r="D733" s="81">
        <v>7240087107</v>
      </c>
      <c r="E733" s="81">
        <v>666000</v>
      </c>
      <c r="F733" s="81">
        <v>7239421107</v>
      </c>
      <c r="K733" s="81"/>
      <c r="L733" s="81"/>
      <c r="M733" s="81"/>
      <c r="N733" s="81"/>
    </row>
    <row r="734" spans="1:14" x14ac:dyDescent="0.45">
      <c r="A734">
        <v>52050601</v>
      </c>
      <c r="B734" t="s">
        <v>185</v>
      </c>
      <c r="C734" s="81">
        <v>0</v>
      </c>
      <c r="D734" s="81">
        <v>7220744716</v>
      </c>
      <c r="E734" s="81">
        <v>666000</v>
      </c>
      <c r="F734" s="81">
        <v>7220078716</v>
      </c>
      <c r="K734" s="81"/>
      <c r="L734" s="81"/>
      <c r="M734" s="81"/>
      <c r="N734" s="81"/>
    </row>
    <row r="735" spans="1:14" x14ac:dyDescent="0.45">
      <c r="A735">
        <v>52050602</v>
      </c>
      <c r="B735" t="s">
        <v>186</v>
      </c>
      <c r="C735" s="81">
        <v>0</v>
      </c>
      <c r="D735" s="81">
        <v>2982054</v>
      </c>
      <c r="E735" s="81">
        <v>0</v>
      </c>
      <c r="F735" s="81">
        <v>2982054</v>
      </c>
      <c r="K735" s="81"/>
      <c r="L735" s="81"/>
      <c r="M735" s="81"/>
      <c r="N735" s="81"/>
    </row>
    <row r="736" spans="1:14" x14ac:dyDescent="0.45">
      <c r="A736">
        <v>52050603</v>
      </c>
      <c r="B736" t="s">
        <v>187</v>
      </c>
      <c r="C736" s="81">
        <v>0</v>
      </c>
      <c r="D736" s="81">
        <v>16360337</v>
      </c>
      <c r="E736" s="81">
        <v>0</v>
      </c>
      <c r="F736" s="81">
        <v>16360337</v>
      </c>
      <c r="K736" s="81"/>
      <c r="L736" s="81"/>
      <c r="M736" s="81"/>
      <c r="N736" s="81"/>
    </row>
    <row r="737" spans="1:14" x14ac:dyDescent="0.45">
      <c r="A737">
        <v>520515</v>
      </c>
      <c r="B737" t="s">
        <v>188</v>
      </c>
      <c r="C737" s="81">
        <v>0</v>
      </c>
      <c r="D737" s="81">
        <v>135550859</v>
      </c>
      <c r="E737" s="81">
        <v>0</v>
      </c>
      <c r="F737" s="81">
        <v>135550859</v>
      </c>
      <c r="K737" s="81"/>
      <c r="L737" s="81"/>
      <c r="M737" s="81"/>
      <c r="N737" s="81"/>
    </row>
    <row r="738" spans="1:14" x14ac:dyDescent="0.45">
      <c r="A738">
        <v>520518</v>
      </c>
      <c r="B738" t="s">
        <v>43</v>
      </c>
      <c r="C738" s="81">
        <v>0</v>
      </c>
      <c r="D738" s="81">
        <v>1508839263</v>
      </c>
      <c r="E738" s="81">
        <v>0</v>
      </c>
      <c r="F738" s="81">
        <v>1508839263</v>
      </c>
      <c r="K738" s="81"/>
      <c r="L738" s="81"/>
      <c r="M738" s="81"/>
      <c r="N738" s="81"/>
    </row>
    <row r="739" spans="1:14" x14ac:dyDescent="0.45">
      <c r="A739">
        <v>52051801</v>
      </c>
      <c r="B739" t="s">
        <v>43</v>
      </c>
      <c r="C739" s="81">
        <v>0</v>
      </c>
      <c r="D739" s="81">
        <v>41968751</v>
      </c>
      <c r="E739" s="81">
        <v>0</v>
      </c>
      <c r="F739" s="81">
        <v>41968751</v>
      </c>
      <c r="K739" s="81"/>
      <c r="L739" s="81"/>
      <c r="M739" s="81"/>
      <c r="N739" s="81"/>
    </row>
    <row r="740" spans="1:14" x14ac:dyDescent="0.45">
      <c r="A740">
        <v>52051802</v>
      </c>
      <c r="B740" t="s">
        <v>288</v>
      </c>
      <c r="C740" s="81">
        <v>0</v>
      </c>
      <c r="D740" s="81">
        <v>1500000</v>
      </c>
      <c r="E740" s="81">
        <v>0</v>
      </c>
      <c r="F740" s="81">
        <v>1500000</v>
      </c>
      <c r="K740" s="81"/>
      <c r="L740" s="81"/>
      <c r="M740" s="81"/>
      <c r="N740" s="81"/>
    </row>
    <row r="741" spans="1:14" x14ac:dyDescent="0.45">
      <c r="A741">
        <v>52051803</v>
      </c>
      <c r="B741" t="s">
        <v>19</v>
      </c>
      <c r="C741" s="81">
        <v>0</v>
      </c>
      <c r="D741" s="81">
        <v>157434907</v>
      </c>
      <c r="E741" s="81">
        <v>0</v>
      </c>
      <c r="F741" s="81">
        <v>157434907</v>
      </c>
      <c r="K741" s="81"/>
      <c r="L741" s="81"/>
      <c r="M741" s="81"/>
      <c r="N741" s="81"/>
    </row>
    <row r="742" spans="1:14" x14ac:dyDescent="0.45">
      <c r="A742">
        <v>52051804</v>
      </c>
      <c r="B742" t="s">
        <v>20</v>
      </c>
      <c r="C742" s="81">
        <v>0</v>
      </c>
      <c r="D742" s="81">
        <v>63800</v>
      </c>
      <c r="E742" s="81">
        <v>0</v>
      </c>
      <c r="F742" s="81">
        <v>63800</v>
      </c>
      <c r="K742" s="81"/>
      <c r="L742" s="81"/>
      <c r="M742" s="81"/>
      <c r="N742" s="81"/>
    </row>
    <row r="743" spans="1:14" x14ac:dyDescent="0.45">
      <c r="A743">
        <v>52051805</v>
      </c>
      <c r="B743" t="s">
        <v>289</v>
      </c>
      <c r="C743" s="81">
        <v>0</v>
      </c>
      <c r="D743" s="81">
        <v>70867956</v>
      </c>
      <c r="E743" s="81">
        <v>0</v>
      </c>
      <c r="F743" s="81">
        <v>70867956</v>
      </c>
      <c r="K743" s="81"/>
      <c r="L743" s="81"/>
      <c r="M743" s="81"/>
      <c r="N743" s="81"/>
    </row>
    <row r="744" spans="1:14" x14ac:dyDescent="0.45">
      <c r="A744">
        <v>52051806</v>
      </c>
      <c r="B744" t="s">
        <v>290</v>
      </c>
      <c r="C744" s="81">
        <v>0</v>
      </c>
      <c r="D744" s="81">
        <v>1264600</v>
      </c>
      <c r="E744" s="81">
        <v>0</v>
      </c>
      <c r="F744" s="81">
        <v>1264600</v>
      </c>
      <c r="K744" s="81"/>
      <c r="L744" s="81"/>
      <c r="M744" s="81"/>
      <c r="N744" s="81"/>
    </row>
    <row r="745" spans="1:14" x14ac:dyDescent="0.45">
      <c r="A745">
        <v>52051807</v>
      </c>
      <c r="B745" t="s">
        <v>291</v>
      </c>
      <c r="C745" s="81">
        <v>0</v>
      </c>
      <c r="D745" s="81">
        <v>3093994</v>
      </c>
      <c r="E745" s="81">
        <v>0</v>
      </c>
      <c r="F745" s="81">
        <v>3093994</v>
      </c>
      <c r="K745" s="81"/>
      <c r="L745" s="81"/>
      <c r="M745" s="81"/>
      <c r="N745" s="81"/>
    </row>
    <row r="746" spans="1:14" x14ac:dyDescent="0.45">
      <c r="A746">
        <v>52051808</v>
      </c>
      <c r="B746" t="s">
        <v>38</v>
      </c>
      <c r="C746" s="81">
        <v>0</v>
      </c>
      <c r="D746" s="81">
        <v>718912601</v>
      </c>
      <c r="E746" s="81">
        <v>0</v>
      </c>
      <c r="F746" s="81">
        <v>718912601</v>
      </c>
      <c r="K746" s="81"/>
      <c r="L746" s="81"/>
      <c r="M746" s="81"/>
      <c r="N746" s="81"/>
    </row>
    <row r="747" spans="1:14" x14ac:dyDescent="0.45">
      <c r="A747">
        <v>52051809</v>
      </c>
      <c r="B747" t="s">
        <v>292</v>
      </c>
      <c r="C747" s="81">
        <v>0</v>
      </c>
      <c r="D747" s="81">
        <v>90432081</v>
      </c>
      <c r="E747" s="81">
        <v>0</v>
      </c>
      <c r="F747" s="81">
        <v>90432081</v>
      </c>
      <c r="K747" s="81"/>
      <c r="L747" s="81"/>
      <c r="M747" s="81"/>
      <c r="N747" s="81"/>
    </row>
    <row r="748" spans="1:14" x14ac:dyDescent="0.45">
      <c r="A748">
        <v>52051810</v>
      </c>
      <c r="B748" t="s">
        <v>293</v>
      </c>
      <c r="C748" s="81">
        <v>0</v>
      </c>
      <c r="D748" s="81">
        <v>615100</v>
      </c>
      <c r="E748" s="81">
        <v>0</v>
      </c>
      <c r="F748" s="81">
        <v>615100</v>
      </c>
      <c r="K748" s="81"/>
      <c r="L748" s="81"/>
      <c r="M748" s="81"/>
      <c r="N748" s="81"/>
    </row>
    <row r="749" spans="1:14" x14ac:dyDescent="0.45">
      <c r="A749">
        <v>52051812</v>
      </c>
      <c r="B749" t="s">
        <v>294</v>
      </c>
      <c r="C749" s="81">
        <v>0</v>
      </c>
      <c r="D749" s="81">
        <v>69400</v>
      </c>
      <c r="E749" s="81">
        <v>0</v>
      </c>
      <c r="F749" s="81">
        <v>69400</v>
      </c>
      <c r="K749" s="81"/>
      <c r="L749" s="81"/>
      <c r="M749" s="81"/>
      <c r="N749" s="81"/>
    </row>
    <row r="750" spans="1:14" x14ac:dyDescent="0.45">
      <c r="A750">
        <v>52051813</v>
      </c>
      <c r="B750" t="s">
        <v>295</v>
      </c>
      <c r="C750" s="81">
        <v>0</v>
      </c>
      <c r="D750" s="81">
        <v>7292444</v>
      </c>
      <c r="E750" s="81">
        <v>0</v>
      </c>
      <c r="F750" s="81">
        <v>7292444</v>
      </c>
      <c r="K750" s="81"/>
      <c r="L750" s="81"/>
      <c r="M750" s="81"/>
      <c r="N750" s="81"/>
    </row>
    <row r="751" spans="1:14" x14ac:dyDescent="0.45">
      <c r="A751">
        <v>52051814</v>
      </c>
      <c r="B751" t="s">
        <v>296</v>
      </c>
      <c r="C751" s="81">
        <v>0</v>
      </c>
      <c r="D751" s="81">
        <v>3755100</v>
      </c>
      <c r="E751" s="81">
        <v>0</v>
      </c>
      <c r="F751" s="81">
        <v>3755100</v>
      </c>
      <c r="K751" s="81"/>
      <c r="L751" s="81"/>
      <c r="M751" s="81"/>
      <c r="N751" s="81"/>
    </row>
    <row r="752" spans="1:14" x14ac:dyDescent="0.45">
      <c r="A752">
        <v>52051815</v>
      </c>
      <c r="B752" t="s">
        <v>297</v>
      </c>
      <c r="C752" s="81">
        <v>0</v>
      </c>
      <c r="D752" s="81">
        <v>38193794</v>
      </c>
      <c r="E752" s="81">
        <v>0</v>
      </c>
      <c r="F752" s="81">
        <v>38193794</v>
      </c>
      <c r="K752" s="81"/>
      <c r="L752" s="81"/>
      <c r="M752" s="81"/>
      <c r="N752" s="81"/>
    </row>
    <row r="753" spans="1:14" x14ac:dyDescent="0.45">
      <c r="A753">
        <v>52051817</v>
      </c>
      <c r="B753" t="s">
        <v>298</v>
      </c>
      <c r="C753" s="81">
        <v>0</v>
      </c>
      <c r="D753" s="81">
        <v>359550735</v>
      </c>
      <c r="E753" s="81">
        <v>0</v>
      </c>
      <c r="F753" s="81">
        <v>359550735</v>
      </c>
      <c r="K753" s="81"/>
      <c r="L753" s="81"/>
      <c r="M753" s="81"/>
      <c r="N753" s="81"/>
    </row>
    <row r="754" spans="1:14" x14ac:dyDescent="0.45">
      <c r="A754">
        <v>52051819</v>
      </c>
      <c r="B754" t="s">
        <v>299</v>
      </c>
      <c r="C754" s="81">
        <v>0</v>
      </c>
      <c r="D754" s="81">
        <v>13824000</v>
      </c>
      <c r="E754" s="81">
        <v>0</v>
      </c>
      <c r="F754" s="81">
        <v>13824000</v>
      </c>
      <c r="K754" s="81"/>
      <c r="L754" s="81"/>
      <c r="M754" s="81"/>
      <c r="N754" s="81"/>
    </row>
    <row r="755" spans="1:14" x14ac:dyDescent="0.45">
      <c r="A755">
        <v>520519</v>
      </c>
      <c r="B755" t="s">
        <v>189</v>
      </c>
      <c r="C755" s="81">
        <v>0</v>
      </c>
      <c r="D755" s="81">
        <v>50469290</v>
      </c>
      <c r="E755" s="81">
        <v>0</v>
      </c>
      <c r="F755" s="81">
        <v>50469290</v>
      </c>
      <c r="K755" s="81"/>
      <c r="L755" s="81"/>
      <c r="M755" s="81"/>
      <c r="N755" s="81"/>
    </row>
    <row r="756" spans="1:14" x14ac:dyDescent="0.45">
      <c r="A756">
        <v>52051903</v>
      </c>
      <c r="B756" t="s">
        <v>300</v>
      </c>
      <c r="C756" s="81">
        <v>0</v>
      </c>
      <c r="D756" s="81">
        <v>50469290</v>
      </c>
      <c r="E756" s="81">
        <v>0</v>
      </c>
      <c r="F756" s="81">
        <v>50469290</v>
      </c>
      <c r="K756" s="81"/>
      <c r="L756" s="81"/>
      <c r="M756" s="81"/>
      <c r="N756" s="81"/>
    </row>
    <row r="757" spans="1:14" x14ac:dyDescent="0.45">
      <c r="A757">
        <v>520521</v>
      </c>
      <c r="B757" t="s">
        <v>191</v>
      </c>
      <c r="C757" s="81">
        <v>0</v>
      </c>
      <c r="D757" s="81">
        <v>43062751</v>
      </c>
      <c r="E757" s="81">
        <v>412000</v>
      </c>
      <c r="F757" s="81">
        <v>42650751</v>
      </c>
      <c r="K757" s="81"/>
      <c r="L757" s="81"/>
      <c r="M757" s="81"/>
      <c r="N757" s="81"/>
    </row>
    <row r="758" spans="1:14" x14ac:dyDescent="0.45">
      <c r="A758">
        <v>52052102</v>
      </c>
      <c r="B758" t="s">
        <v>268</v>
      </c>
      <c r="C758" s="81">
        <v>0</v>
      </c>
      <c r="D758" s="81">
        <v>42049418</v>
      </c>
      <c r="E758" s="81">
        <v>412000</v>
      </c>
      <c r="F758" s="81">
        <v>41637418</v>
      </c>
      <c r="K758" s="81"/>
      <c r="L758" s="81"/>
      <c r="M758" s="81"/>
      <c r="N758" s="81"/>
    </row>
    <row r="759" spans="1:14" x14ac:dyDescent="0.45">
      <c r="A759">
        <v>52052103</v>
      </c>
      <c r="B759" t="s">
        <v>301</v>
      </c>
      <c r="C759" s="81">
        <v>0</v>
      </c>
      <c r="D759" s="81">
        <v>1013333</v>
      </c>
      <c r="E759" s="81">
        <v>0</v>
      </c>
      <c r="F759" s="81">
        <v>1013333</v>
      </c>
      <c r="K759" s="81"/>
      <c r="L759" s="81"/>
      <c r="M759" s="81"/>
      <c r="N759" s="81"/>
    </row>
    <row r="760" spans="1:14" x14ac:dyDescent="0.45">
      <c r="A760">
        <v>520524</v>
      </c>
      <c r="B760" t="s">
        <v>193</v>
      </c>
      <c r="C760" s="81">
        <v>0</v>
      </c>
      <c r="D760" s="81">
        <v>61634687</v>
      </c>
      <c r="E760" s="81">
        <v>0</v>
      </c>
      <c r="F760" s="81">
        <v>61634687</v>
      </c>
      <c r="K760" s="81"/>
      <c r="L760" s="81"/>
      <c r="M760" s="81"/>
      <c r="N760" s="81"/>
    </row>
    <row r="761" spans="1:14" x14ac:dyDescent="0.45">
      <c r="A761">
        <v>52052401</v>
      </c>
      <c r="B761" t="s">
        <v>302</v>
      </c>
      <c r="C761" s="81">
        <v>0</v>
      </c>
      <c r="D761" s="81">
        <v>57787054</v>
      </c>
      <c r="E761" s="81">
        <v>0</v>
      </c>
      <c r="F761" s="81">
        <v>57787054</v>
      </c>
      <c r="K761" s="81"/>
      <c r="L761" s="81"/>
      <c r="M761" s="81"/>
      <c r="N761" s="81"/>
    </row>
    <row r="762" spans="1:14" x14ac:dyDescent="0.45">
      <c r="A762">
        <v>52052405</v>
      </c>
      <c r="B762" t="s">
        <v>195</v>
      </c>
      <c r="C762" s="81">
        <v>0</v>
      </c>
      <c r="D762" s="81">
        <v>3808966</v>
      </c>
      <c r="E762" s="81">
        <v>0</v>
      </c>
      <c r="F762" s="81">
        <v>3808966</v>
      </c>
      <c r="K762" s="81"/>
      <c r="L762" s="81"/>
      <c r="M762" s="81"/>
      <c r="N762" s="81"/>
    </row>
    <row r="763" spans="1:14" x14ac:dyDescent="0.45">
      <c r="A763">
        <v>52052407</v>
      </c>
      <c r="B763" t="s">
        <v>303</v>
      </c>
      <c r="C763" s="81">
        <v>0</v>
      </c>
      <c r="D763" s="81">
        <v>38667</v>
      </c>
      <c r="E763" s="81">
        <v>0</v>
      </c>
      <c r="F763" s="81">
        <v>38667</v>
      </c>
      <c r="K763" s="81"/>
      <c r="L763" s="81"/>
      <c r="M763" s="81"/>
      <c r="N763" s="81"/>
    </row>
    <row r="764" spans="1:14" x14ac:dyDescent="0.45">
      <c r="A764">
        <v>520527</v>
      </c>
      <c r="B764" t="s">
        <v>304</v>
      </c>
      <c r="C764" s="81">
        <v>0</v>
      </c>
      <c r="D764" s="81">
        <v>776829376</v>
      </c>
      <c r="E764" s="81">
        <v>79678</v>
      </c>
      <c r="F764" s="81">
        <v>776749698</v>
      </c>
      <c r="K764" s="81"/>
      <c r="L764" s="81"/>
      <c r="M764" s="81"/>
      <c r="N764" s="81"/>
    </row>
    <row r="765" spans="1:14" x14ac:dyDescent="0.45">
      <c r="A765">
        <v>520530</v>
      </c>
      <c r="B765" t="s">
        <v>197</v>
      </c>
      <c r="C765" s="81">
        <v>0</v>
      </c>
      <c r="D765" s="81">
        <v>827387888</v>
      </c>
      <c r="E765" s="81">
        <v>182550</v>
      </c>
      <c r="F765" s="81">
        <v>827205338</v>
      </c>
      <c r="K765" s="81"/>
      <c r="L765" s="81"/>
      <c r="M765" s="81"/>
      <c r="N765" s="81"/>
    </row>
    <row r="766" spans="1:14" x14ac:dyDescent="0.45">
      <c r="A766">
        <v>520533</v>
      </c>
      <c r="B766" t="s">
        <v>198</v>
      </c>
      <c r="C766" s="81">
        <v>0</v>
      </c>
      <c r="D766" s="81">
        <v>57602032</v>
      </c>
      <c r="E766" s="81">
        <v>341</v>
      </c>
      <c r="F766" s="81">
        <v>57601691</v>
      </c>
      <c r="K766" s="81"/>
      <c r="L766" s="81"/>
      <c r="M766" s="81"/>
      <c r="N766" s="81"/>
    </row>
    <row r="767" spans="1:14" x14ac:dyDescent="0.45">
      <c r="A767">
        <v>520536</v>
      </c>
      <c r="B767" t="s">
        <v>199</v>
      </c>
      <c r="C767" s="81">
        <v>0</v>
      </c>
      <c r="D767" s="81">
        <v>833650752</v>
      </c>
      <c r="E767" s="81">
        <v>29837</v>
      </c>
      <c r="F767" s="81">
        <v>833620915</v>
      </c>
      <c r="K767" s="81"/>
      <c r="L767" s="81"/>
      <c r="M767" s="81"/>
      <c r="N767" s="81"/>
    </row>
    <row r="768" spans="1:14" x14ac:dyDescent="0.45">
      <c r="A768">
        <v>520539</v>
      </c>
      <c r="B768" t="s">
        <v>1</v>
      </c>
      <c r="C768" s="81">
        <v>0</v>
      </c>
      <c r="D768" s="81">
        <v>430543789</v>
      </c>
      <c r="E768" s="81">
        <v>1006991</v>
      </c>
      <c r="F768" s="81">
        <v>429536798</v>
      </c>
      <c r="K768" s="81"/>
      <c r="L768" s="81"/>
      <c r="M768" s="81"/>
      <c r="N768" s="81"/>
    </row>
    <row r="769" spans="1:14" x14ac:dyDescent="0.45">
      <c r="A769">
        <v>520545</v>
      </c>
      <c r="B769" t="s">
        <v>200</v>
      </c>
      <c r="C769" s="81">
        <v>0</v>
      </c>
      <c r="D769" s="81">
        <v>64894491</v>
      </c>
      <c r="E769" s="81">
        <v>0</v>
      </c>
      <c r="F769" s="81">
        <v>64894491</v>
      </c>
      <c r="K769" s="81"/>
      <c r="L769" s="81"/>
      <c r="M769" s="81"/>
      <c r="N769" s="81"/>
    </row>
    <row r="770" spans="1:14" x14ac:dyDescent="0.45">
      <c r="A770">
        <v>52054503</v>
      </c>
      <c r="B770" t="s">
        <v>202</v>
      </c>
      <c r="C770" s="81">
        <v>0</v>
      </c>
      <c r="D770" s="81">
        <v>62794491</v>
      </c>
      <c r="E770" s="81">
        <v>0</v>
      </c>
      <c r="F770" s="81">
        <v>62794491</v>
      </c>
      <c r="K770" s="81"/>
      <c r="L770" s="81"/>
      <c r="M770" s="81"/>
      <c r="N770" s="81"/>
    </row>
    <row r="771" spans="1:14" x14ac:dyDescent="0.45">
      <c r="A771">
        <v>52054504</v>
      </c>
      <c r="B771" t="s">
        <v>203</v>
      </c>
      <c r="C771" s="81">
        <v>0</v>
      </c>
      <c r="D771" s="81">
        <v>1800000</v>
      </c>
      <c r="E771" s="81">
        <v>0</v>
      </c>
      <c r="F771" s="81">
        <v>1800000</v>
      </c>
      <c r="K771" s="81"/>
      <c r="L771" s="81"/>
      <c r="M771" s="81"/>
      <c r="N771" s="81"/>
    </row>
    <row r="772" spans="1:14" x14ac:dyDescent="0.45">
      <c r="A772">
        <v>52054505</v>
      </c>
      <c r="B772" t="s">
        <v>305</v>
      </c>
      <c r="C772" s="81">
        <v>0</v>
      </c>
      <c r="D772" s="81">
        <v>300000</v>
      </c>
      <c r="E772" s="81">
        <v>0</v>
      </c>
      <c r="F772" s="81">
        <v>300000</v>
      </c>
      <c r="K772" s="81"/>
      <c r="L772" s="81"/>
      <c r="M772" s="81"/>
      <c r="N772" s="81"/>
    </row>
    <row r="773" spans="1:14" x14ac:dyDescent="0.45">
      <c r="A773">
        <v>520548</v>
      </c>
      <c r="B773" t="s">
        <v>204</v>
      </c>
      <c r="C773" s="81">
        <v>0</v>
      </c>
      <c r="D773" s="81">
        <v>42134767</v>
      </c>
      <c r="E773" s="81">
        <v>0</v>
      </c>
      <c r="F773" s="81">
        <v>42134767</v>
      </c>
      <c r="K773" s="81"/>
      <c r="L773" s="81"/>
      <c r="M773" s="81"/>
      <c r="N773" s="81"/>
    </row>
    <row r="774" spans="1:14" x14ac:dyDescent="0.45">
      <c r="A774">
        <v>52054801</v>
      </c>
      <c r="B774" t="s">
        <v>306</v>
      </c>
      <c r="C774" s="81">
        <v>0</v>
      </c>
      <c r="D774" s="81">
        <v>2600000</v>
      </c>
      <c r="E774" s="81">
        <v>0</v>
      </c>
      <c r="F774" s="81">
        <v>2600000</v>
      </c>
      <c r="K774" s="81"/>
      <c r="L774" s="81"/>
      <c r="M774" s="81"/>
      <c r="N774" s="81"/>
    </row>
    <row r="775" spans="1:14" x14ac:dyDescent="0.45">
      <c r="A775">
        <v>52054802</v>
      </c>
      <c r="B775" t="s">
        <v>206</v>
      </c>
      <c r="C775" s="81">
        <v>0</v>
      </c>
      <c r="D775" s="81">
        <v>39534767</v>
      </c>
      <c r="E775" s="81">
        <v>0</v>
      </c>
      <c r="F775" s="81">
        <v>39534767</v>
      </c>
      <c r="K775" s="81"/>
      <c r="L775" s="81"/>
      <c r="M775" s="81"/>
      <c r="N775" s="81"/>
    </row>
    <row r="776" spans="1:14" x14ac:dyDescent="0.45">
      <c r="A776">
        <v>520551</v>
      </c>
      <c r="B776" t="s">
        <v>307</v>
      </c>
      <c r="C776" s="81">
        <v>0</v>
      </c>
      <c r="D776" s="81">
        <v>43001857</v>
      </c>
      <c r="E776" s="81">
        <v>0</v>
      </c>
      <c r="F776" s="81">
        <v>43001857</v>
      </c>
      <c r="K776" s="81"/>
      <c r="L776" s="81"/>
      <c r="M776" s="81"/>
      <c r="N776" s="81"/>
    </row>
    <row r="777" spans="1:14" x14ac:dyDescent="0.45">
      <c r="A777">
        <v>520560</v>
      </c>
      <c r="B777" t="s">
        <v>308</v>
      </c>
      <c r="C777" s="81">
        <v>0</v>
      </c>
      <c r="D777" s="81">
        <v>59582295</v>
      </c>
      <c r="E777" s="81">
        <v>0</v>
      </c>
      <c r="F777" s="81">
        <v>59582295</v>
      </c>
      <c r="K777" s="81"/>
      <c r="L777" s="81"/>
      <c r="M777" s="81"/>
      <c r="N777" s="81"/>
    </row>
    <row r="778" spans="1:14" x14ac:dyDescent="0.45">
      <c r="A778">
        <v>520563</v>
      </c>
      <c r="B778" t="s">
        <v>309</v>
      </c>
      <c r="C778" s="81">
        <v>0</v>
      </c>
      <c r="D778" s="81">
        <v>217673</v>
      </c>
      <c r="E778" s="81">
        <v>0</v>
      </c>
      <c r="F778" s="81">
        <v>217673</v>
      </c>
      <c r="K778" s="81"/>
      <c r="L778" s="81"/>
      <c r="M778" s="81"/>
      <c r="N778" s="81"/>
    </row>
    <row r="779" spans="1:14" x14ac:dyDescent="0.45">
      <c r="A779">
        <v>520568</v>
      </c>
      <c r="B779" t="s">
        <v>209</v>
      </c>
      <c r="C779" s="81">
        <v>0</v>
      </c>
      <c r="D779" s="81">
        <v>88456500</v>
      </c>
      <c r="E779" s="81">
        <v>0</v>
      </c>
      <c r="F779" s="81">
        <v>88456500</v>
      </c>
      <c r="K779" s="81"/>
      <c r="L779" s="81"/>
      <c r="M779" s="81"/>
      <c r="N779" s="81"/>
    </row>
    <row r="780" spans="1:14" x14ac:dyDescent="0.45">
      <c r="A780">
        <v>520569</v>
      </c>
      <c r="B780" t="s">
        <v>210</v>
      </c>
      <c r="C780" s="81">
        <v>0</v>
      </c>
      <c r="D780" s="81">
        <v>54300</v>
      </c>
      <c r="E780" s="81">
        <v>0</v>
      </c>
      <c r="F780" s="81">
        <v>54300</v>
      </c>
      <c r="K780" s="81"/>
      <c r="L780" s="81"/>
      <c r="M780" s="81"/>
      <c r="N780" s="81"/>
    </row>
    <row r="781" spans="1:14" x14ac:dyDescent="0.45">
      <c r="A781">
        <v>520570</v>
      </c>
      <c r="B781" t="s">
        <v>310</v>
      </c>
      <c r="C781" s="81">
        <v>0</v>
      </c>
      <c r="D781" s="81">
        <v>1108718500</v>
      </c>
      <c r="E781" s="81">
        <v>0</v>
      </c>
      <c r="F781" s="81">
        <v>1108718500</v>
      </c>
      <c r="K781" s="81"/>
      <c r="L781" s="81"/>
      <c r="M781" s="81"/>
      <c r="N781" s="81"/>
    </row>
    <row r="782" spans="1:14" x14ac:dyDescent="0.45">
      <c r="A782">
        <v>520572</v>
      </c>
      <c r="B782" t="s">
        <v>212</v>
      </c>
      <c r="C782" s="81">
        <v>0</v>
      </c>
      <c r="D782" s="81">
        <v>377501500</v>
      </c>
      <c r="E782" s="81">
        <v>0</v>
      </c>
      <c r="F782" s="81">
        <v>377501500</v>
      </c>
      <c r="K782" s="81"/>
      <c r="L782" s="81"/>
      <c r="M782" s="81"/>
      <c r="N782" s="81"/>
    </row>
    <row r="783" spans="1:14" x14ac:dyDescent="0.45">
      <c r="A783">
        <v>520584</v>
      </c>
      <c r="B783" t="s">
        <v>215</v>
      </c>
      <c r="C783" s="81">
        <v>0</v>
      </c>
      <c r="D783" s="81">
        <v>64744944</v>
      </c>
      <c r="E783" s="81">
        <v>0</v>
      </c>
      <c r="F783" s="81">
        <v>64744944</v>
      </c>
      <c r="K783" s="81"/>
      <c r="L783" s="81"/>
      <c r="M783" s="81"/>
      <c r="N783" s="81"/>
    </row>
    <row r="784" spans="1:14" x14ac:dyDescent="0.45">
      <c r="A784">
        <v>520595</v>
      </c>
      <c r="B784" t="s">
        <v>49</v>
      </c>
      <c r="C784" s="81">
        <v>0</v>
      </c>
      <c r="D784" s="81">
        <v>452855000</v>
      </c>
      <c r="E784" s="81">
        <v>25000</v>
      </c>
      <c r="F784" s="81">
        <v>452830000</v>
      </c>
      <c r="K784" s="81"/>
      <c r="L784" s="81"/>
      <c r="M784" s="81"/>
      <c r="N784" s="81"/>
    </row>
    <row r="785" spans="1:14" x14ac:dyDescent="0.45">
      <c r="A785">
        <v>52059501</v>
      </c>
      <c r="B785" t="s">
        <v>216</v>
      </c>
      <c r="C785" s="81">
        <v>0</v>
      </c>
      <c r="D785" s="81">
        <v>452855000</v>
      </c>
      <c r="E785" s="81">
        <v>25000</v>
      </c>
      <c r="F785" s="81">
        <v>452830000</v>
      </c>
      <c r="K785" s="81"/>
      <c r="L785" s="81"/>
      <c r="M785" s="81"/>
      <c r="N785" s="81"/>
    </row>
    <row r="786" spans="1:14" x14ac:dyDescent="0.45">
      <c r="A786">
        <v>5210</v>
      </c>
      <c r="B786" t="s">
        <v>311</v>
      </c>
      <c r="C786" s="81">
        <v>0</v>
      </c>
      <c r="D786" s="81">
        <v>61635849</v>
      </c>
      <c r="E786" s="81">
        <v>0</v>
      </c>
      <c r="F786" s="81">
        <v>61635849</v>
      </c>
      <c r="K786" s="81"/>
      <c r="L786" s="81"/>
      <c r="M786" s="81"/>
      <c r="N786" s="81"/>
    </row>
    <row r="787" spans="1:14" x14ac:dyDescent="0.45">
      <c r="A787">
        <v>521035</v>
      </c>
      <c r="B787" t="s">
        <v>222</v>
      </c>
      <c r="C787" s="81">
        <v>0</v>
      </c>
      <c r="D787" s="81">
        <v>6878349</v>
      </c>
      <c r="E787" s="81">
        <v>0</v>
      </c>
      <c r="F787" s="81">
        <v>6878349</v>
      </c>
      <c r="K787" s="81"/>
      <c r="L787" s="81"/>
      <c r="M787" s="81"/>
      <c r="N787" s="81"/>
    </row>
    <row r="788" spans="1:14" x14ac:dyDescent="0.45">
      <c r="A788">
        <v>521095</v>
      </c>
      <c r="B788" t="s">
        <v>49</v>
      </c>
      <c r="C788" s="81">
        <v>0</v>
      </c>
      <c r="D788" s="81">
        <v>54757500</v>
      </c>
      <c r="E788" s="81">
        <v>0</v>
      </c>
      <c r="F788" s="81">
        <v>54757500</v>
      </c>
      <c r="K788" s="81"/>
      <c r="L788" s="81"/>
      <c r="M788" s="81"/>
      <c r="N788" s="81"/>
    </row>
    <row r="789" spans="1:14" x14ac:dyDescent="0.45">
      <c r="A789">
        <v>52109501</v>
      </c>
      <c r="B789" t="s">
        <v>50</v>
      </c>
      <c r="C789" s="81">
        <v>0</v>
      </c>
      <c r="D789" s="81">
        <v>54757500</v>
      </c>
      <c r="E789" s="81">
        <v>0</v>
      </c>
      <c r="F789" s="81">
        <v>54757500</v>
      </c>
      <c r="K789" s="81"/>
      <c r="L789" s="81"/>
      <c r="M789" s="81"/>
      <c r="N789" s="81"/>
    </row>
    <row r="790" spans="1:14" x14ac:dyDescent="0.45">
      <c r="A790">
        <v>5215</v>
      </c>
      <c r="B790" t="s">
        <v>312</v>
      </c>
      <c r="C790" s="81">
        <v>0</v>
      </c>
      <c r="D790" s="81">
        <v>571972014</v>
      </c>
      <c r="E790" s="81">
        <v>0</v>
      </c>
      <c r="F790" s="81">
        <v>571972014</v>
      </c>
      <c r="K790" s="81"/>
      <c r="L790" s="81"/>
      <c r="M790" s="81"/>
      <c r="N790" s="81"/>
    </row>
    <row r="791" spans="1:14" x14ac:dyDescent="0.45">
      <c r="A791">
        <v>521505</v>
      </c>
      <c r="B791" t="s">
        <v>313</v>
      </c>
      <c r="C791" s="81">
        <v>0</v>
      </c>
      <c r="D791" s="81">
        <v>570763914</v>
      </c>
      <c r="E791" s="81">
        <v>0</v>
      </c>
      <c r="F791" s="81">
        <v>570763914</v>
      </c>
      <c r="K791" s="81"/>
      <c r="L791" s="81"/>
      <c r="M791" s="81"/>
      <c r="N791" s="81"/>
    </row>
    <row r="792" spans="1:14" x14ac:dyDescent="0.45">
      <c r="A792">
        <v>52150501</v>
      </c>
      <c r="B792" t="s">
        <v>314</v>
      </c>
      <c r="C792" s="81">
        <v>0</v>
      </c>
      <c r="D792" s="81">
        <v>474132614</v>
      </c>
      <c r="E792" s="81">
        <v>0</v>
      </c>
      <c r="F792" s="81">
        <v>474132614</v>
      </c>
      <c r="K792" s="81"/>
      <c r="L792" s="81"/>
      <c r="M792" s="81"/>
      <c r="N792" s="81"/>
    </row>
    <row r="793" spans="1:14" x14ac:dyDescent="0.45">
      <c r="A793">
        <v>5215050101</v>
      </c>
      <c r="B793" t="s">
        <v>315</v>
      </c>
      <c r="C793" s="81">
        <v>0</v>
      </c>
      <c r="D793" s="81">
        <v>471096816</v>
      </c>
      <c r="E793" s="81">
        <v>0</v>
      </c>
      <c r="F793" s="81">
        <v>471096816</v>
      </c>
      <c r="K793" s="81"/>
      <c r="L793" s="81"/>
      <c r="M793" s="81"/>
      <c r="N793" s="81"/>
    </row>
    <row r="794" spans="1:14" x14ac:dyDescent="0.45">
      <c r="A794">
        <v>5215050102</v>
      </c>
      <c r="B794" t="s">
        <v>316</v>
      </c>
      <c r="C794" s="81">
        <v>0</v>
      </c>
      <c r="D794" s="81">
        <v>3035798</v>
      </c>
      <c r="E794" s="81">
        <v>0</v>
      </c>
      <c r="F794" s="81">
        <v>3035798</v>
      </c>
      <c r="K794" s="81"/>
      <c r="L794" s="81"/>
      <c r="M794" s="81"/>
      <c r="N794" s="81"/>
    </row>
    <row r="795" spans="1:14" x14ac:dyDescent="0.45">
      <c r="A795">
        <v>52150502</v>
      </c>
      <c r="B795" t="s">
        <v>317</v>
      </c>
      <c r="C795" s="81">
        <v>0</v>
      </c>
      <c r="D795" s="81">
        <v>91152600</v>
      </c>
      <c r="E795" s="81">
        <v>0</v>
      </c>
      <c r="F795" s="81">
        <v>91152600</v>
      </c>
      <c r="K795" s="81"/>
      <c r="L795" s="81"/>
      <c r="M795" s="81"/>
      <c r="N795" s="81"/>
    </row>
    <row r="796" spans="1:14" x14ac:dyDescent="0.45">
      <c r="A796">
        <v>52150503</v>
      </c>
      <c r="B796" t="s">
        <v>318</v>
      </c>
      <c r="C796" s="81">
        <v>0</v>
      </c>
      <c r="D796" s="81">
        <v>5478700</v>
      </c>
      <c r="E796" s="81">
        <v>0</v>
      </c>
      <c r="F796" s="81">
        <v>5478700</v>
      </c>
      <c r="K796" s="81"/>
      <c r="L796" s="81"/>
      <c r="M796" s="81"/>
      <c r="N796" s="81"/>
    </row>
    <row r="797" spans="1:14" x14ac:dyDescent="0.45">
      <c r="A797">
        <v>521540</v>
      </c>
      <c r="B797" t="s">
        <v>225</v>
      </c>
      <c r="C797" s="81">
        <v>0</v>
      </c>
      <c r="D797" s="81">
        <v>1208100</v>
      </c>
      <c r="E797" s="81">
        <v>0</v>
      </c>
      <c r="F797" s="81">
        <v>1208100</v>
      </c>
      <c r="K797" s="81"/>
      <c r="L797" s="81"/>
      <c r="M797" s="81"/>
      <c r="N797" s="81"/>
    </row>
    <row r="798" spans="1:14" x14ac:dyDescent="0.45">
      <c r="A798">
        <v>52154001</v>
      </c>
      <c r="B798" t="s">
        <v>319</v>
      </c>
      <c r="C798" s="81">
        <v>0</v>
      </c>
      <c r="D798" s="81">
        <v>1208100</v>
      </c>
      <c r="E798" s="81">
        <v>0</v>
      </c>
      <c r="F798" s="81">
        <v>1208100</v>
      </c>
      <c r="K798" s="81"/>
      <c r="L798" s="81"/>
      <c r="M798" s="81"/>
      <c r="N798" s="81"/>
    </row>
    <row r="799" spans="1:14" x14ac:dyDescent="0.45">
      <c r="A799">
        <v>5220</v>
      </c>
      <c r="B799" t="s">
        <v>47</v>
      </c>
      <c r="C799" s="81">
        <v>0</v>
      </c>
      <c r="D799" s="81">
        <v>2673814185</v>
      </c>
      <c r="E799" s="81">
        <v>440901562</v>
      </c>
      <c r="F799" s="81">
        <v>2232912623</v>
      </c>
      <c r="K799" s="81"/>
      <c r="L799" s="81"/>
      <c r="M799" s="81"/>
      <c r="N799" s="81"/>
    </row>
    <row r="800" spans="1:14" x14ac:dyDescent="0.45">
      <c r="A800">
        <v>522010</v>
      </c>
      <c r="B800" t="s">
        <v>227</v>
      </c>
      <c r="C800" s="81">
        <v>0</v>
      </c>
      <c r="D800" s="81">
        <v>2111215698</v>
      </c>
      <c r="E800" s="81">
        <v>398110361</v>
      </c>
      <c r="F800" s="81">
        <v>1713105337</v>
      </c>
      <c r="K800" s="81"/>
      <c r="L800" s="81"/>
      <c r="M800" s="81"/>
      <c r="N800" s="81"/>
    </row>
    <row r="801" spans="1:14" x14ac:dyDescent="0.45">
      <c r="A801">
        <v>522015</v>
      </c>
      <c r="B801" t="s">
        <v>258</v>
      </c>
      <c r="C801" s="81">
        <v>0</v>
      </c>
      <c r="D801" s="81">
        <v>3600000</v>
      </c>
      <c r="E801" s="81">
        <v>0</v>
      </c>
      <c r="F801" s="81">
        <v>3600000</v>
      </c>
      <c r="K801" s="81"/>
      <c r="L801" s="81"/>
      <c r="M801" s="81"/>
      <c r="N801" s="81"/>
    </row>
    <row r="802" spans="1:14" x14ac:dyDescent="0.45">
      <c r="A802">
        <v>522020</v>
      </c>
      <c r="B802" t="s">
        <v>228</v>
      </c>
      <c r="C802" s="81">
        <v>0</v>
      </c>
      <c r="D802" s="81">
        <v>31915227</v>
      </c>
      <c r="E802" s="81">
        <v>0</v>
      </c>
      <c r="F802" s="81">
        <v>31915227</v>
      </c>
      <c r="K802" s="81"/>
      <c r="L802" s="81"/>
      <c r="M802" s="81"/>
      <c r="N802" s="81"/>
    </row>
    <row r="803" spans="1:14" x14ac:dyDescent="0.45">
      <c r="A803">
        <v>522025</v>
      </c>
      <c r="B803" t="s">
        <v>229</v>
      </c>
      <c r="C803" s="81">
        <v>0</v>
      </c>
      <c r="D803" s="81">
        <v>267642461</v>
      </c>
      <c r="E803" s="81">
        <v>143000</v>
      </c>
      <c r="F803" s="81">
        <v>267499461</v>
      </c>
      <c r="K803" s="81"/>
      <c r="L803" s="81"/>
      <c r="M803" s="81"/>
      <c r="N803" s="81"/>
    </row>
    <row r="804" spans="1:14" x14ac:dyDescent="0.45">
      <c r="A804">
        <v>522040</v>
      </c>
      <c r="B804" t="s">
        <v>260</v>
      </c>
      <c r="C804" s="81">
        <v>0</v>
      </c>
      <c r="D804" s="81">
        <v>41646582</v>
      </c>
      <c r="E804" s="81">
        <v>4151999</v>
      </c>
      <c r="F804" s="81">
        <v>37494583</v>
      </c>
      <c r="K804" s="81"/>
      <c r="L804" s="81"/>
      <c r="M804" s="81"/>
      <c r="N804" s="81"/>
    </row>
    <row r="805" spans="1:14" x14ac:dyDescent="0.45">
      <c r="A805">
        <v>522095</v>
      </c>
      <c r="B805" t="s">
        <v>49</v>
      </c>
      <c r="C805" s="81">
        <v>0</v>
      </c>
      <c r="D805" s="81">
        <v>217794217</v>
      </c>
      <c r="E805" s="81">
        <v>38496202</v>
      </c>
      <c r="F805" s="81">
        <v>179298015</v>
      </c>
      <c r="K805" s="81"/>
      <c r="L805" s="81"/>
      <c r="M805" s="81"/>
      <c r="N805" s="81"/>
    </row>
    <row r="806" spans="1:14" x14ac:dyDescent="0.45">
      <c r="A806">
        <v>52209501</v>
      </c>
      <c r="B806" t="s">
        <v>320</v>
      </c>
      <c r="C806" s="81">
        <v>0</v>
      </c>
      <c r="D806" s="81">
        <v>217794217</v>
      </c>
      <c r="E806" s="81">
        <v>38496202</v>
      </c>
      <c r="F806" s="81">
        <v>179298015</v>
      </c>
      <c r="K806" s="81"/>
      <c r="L806" s="81"/>
      <c r="M806" s="81"/>
      <c r="N806" s="81"/>
    </row>
    <row r="807" spans="1:14" x14ac:dyDescent="0.45">
      <c r="A807">
        <v>5225</v>
      </c>
      <c r="B807" t="s">
        <v>321</v>
      </c>
      <c r="C807" s="81">
        <v>0</v>
      </c>
      <c r="D807" s="81">
        <v>4750700</v>
      </c>
      <c r="E807" s="81">
        <v>0</v>
      </c>
      <c r="F807" s="81">
        <v>4750700</v>
      </c>
      <c r="K807" s="81"/>
      <c r="L807" s="81"/>
      <c r="M807" s="81"/>
      <c r="N807" s="81"/>
    </row>
    <row r="808" spans="1:14" x14ac:dyDescent="0.45">
      <c r="A808">
        <v>522510</v>
      </c>
      <c r="B808" t="s">
        <v>233</v>
      </c>
      <c r="C808" s="81">
        <v>0</v>
      </c>
      <c r="D808" s="81">
        <v>4750700</v>
      </c>
      <c r="E808" s="81">
        <v>0</v>
      </c>
      <c r="F808" s="81">
        <v>4750700</v>
      </c>
      <c r="K808" s="81"/>
      <c r="L808" s="81"/>
      <c r="M808" s="81"/>
      <c r="N808" s="81"/>
    </row>
    <row r="809" spans="1:14" x14ac:dyDescent="0.45">
      <c r="A809">
        <v>5235</v>
      </c>
      <c r="B809" t="s">
        <v>161</v>
      </c>
      <c r="C809" s="81">
        <v>0</v>
      </c>
      <c r="D809" s="81">
        <v>1199215848</v>
      </c>
      <c r="E809" s="81">
        <v>13320764</v>
      </c>
      <c r="F809" s="81">
        <v>1185895084</v>
      </c>
      <c r="K809" s="81"/>
      <c r="L809" s="81"/>
      <c r="M809" s="81"/>
      <c r="N809" s="81"/>
    </row>
    <row r="810" spans="1:14" x14ac:dyDescent="0.45">
      <c r="A810">
        <v>523505</v>
      </c>
      <c r="B810" t="s">
        <v>237</v>
      </c>
      <c r="C810" s="81">
        <v>0</v>
      </c>
      <c r="D810" s="81">
        <v>88232803</v>
      </c>
      <c r="E810" s="81">
        <v>781704</v>
      </c>
      <c r="F810" s="81">
        <v>87451099</v>
      </c>
      <c r="K810" s="81"/>
      <c r="L810" s="81"/>
      <c r="M810" s="81"/>
      <c r="N810" s="81"/>
    </row>
    <row r="811" spans="1:14" x14ac:dyDescent="0.45">
      <c r="A811">
        <v>52350501</v>
      </c>
      <c r="B811" t="s">
        <v>238</v>
      </c>
      <c r="C811" s="81">
        <v>0</v>
      </c>
      <c r="D811" s="81">
        <v>44675776</v>
      </c>
      <c r="E811" s="81">
        <v>112785</v>
      </c>
      <c r="F811" s="81">
        <v>44562991</v>
      </c>
      <c r="K811" s="81"/>
      <c r="L811" s="81"/>
      <c r="M811" s="81"/>
      <c r="N811" s="81"/>
    </row>
    <row r="812" spans="1:14" x14ac:dyDescent="0.45">
      <c r="A812">
        <v>52350502</v>
      </c>
      <c r="B812" t="s">
        <v>322</v>
      </c>
      <c r="C812" s="81">
        <v>0</v>
      </c>
      <c r="D812" s="81">
        <v>43557027</v>
      </c>
      <c r="E812" s="81">
        <v>668919</v>
      </c>
      <c r="F812" s="81">
        <v>42888108</v>
      </c>
      <c r="K812" s="81"/>
      <c r="L812" s="81"/>
      <c r="M812" s="81"/>
      <c r="N812" s="81"/>
    </row>
    <row r="813" spans="1:14" x14ac:dyDescent="0.45">
      <c r="A813">
        <v>523510</v>
      </c>
      <c r="B813" t="s">
        <v>240</v>
      </c>
      <c r="C813" s="81">
        <v>0</v>
      </c>
      <c r="D813" s="81">
        <v>89196777</v>
      </c>
      <c r="E813" s="81">
        <v>1500000</v>
      </c>
      <c r="F813" s="81">
        <v>87696777</v>
      </c>
      <c r="K813" s="81"/>
      <c r="L813" s="81"/>
      <c r="M813" s="81"/>
      <c r="N813" s="81"/>
    </row>
    <row r="814" spans="1:14" x14ac:dyDescent="0.45">
      <c r="A814">
        <v>523515</v>
      </c>
      <c r="B814" t="s">
        <v>241</v>
      </c>
      <c r="C814" s="81">
        <v>0</v>
      </c>
      <c r="D814" s="81">
        <v>56574396</v>
      </c>
      <c r="E814" s="81">
        <v>0</v>
      </c>
      <c r="F814" s="81">
        <v>56574396</v>
      </c>
      <c r="K814" s="81"/>
      <c r="L814" s="81"/>
      <c r="M814" s="81"/>
      <c r="N814" s="81"/>
    </row>
    <row r="815" spans="1:14" x14ac:dyDescent="0.45">
      <c r="A815">
        <v>523520</v>
      </c>
      <c r="B815" t="s">
        <v>242</v>
      </c>
      <c r="C815" s="81">
        <v>0</v>
      </c>
      <c r="D815" s="81">
        <v>36355920</v>
      </c>
      <c r="E815" s="81">
        <v>2863537</v>
      </c>
      <c r="F815" s="81">
        <v>33492383</v>
      </c>
      <c r="K815" s="81"/>
      <c r="L815" s="81"/>
      <c r="M815" s="81"/>
      <c r="N815" s="81"/>
    </row>
    <row r="816" spans="1:14" x14ac:dyDescent="0.45">
      <c r="A816">
        <v>523525</v>
      </c>
      <c r="B816" t="s">
        <v>243</v>
      </c>
      <c r="C816" s="81">
        <v>0</v>
      </c>
      <c r="D816" s="81">
        <v>16836902</v>
      </c>
      <c r="E816" s="81">
        <v>0</v>
      </c>
      <c r="F816" s="81">
        <v>16836902</v>
      </c>
      <c r="K816" s="81"/>
      <c r="L816" s="81"/>
      <c r="M816" s="81"/>
      <c r="N816" s="81"/>
    </row>
    <row r="817" spans="1:14" x14ac:dyDescent="0.45">
      <c r="A817">
        <v>523530</v>
      </c>
      <c r="B817" t="s">
        <v>244</v>
      </c>
      <c r="C817" s="81">
        <v>0</v>
      </c>
      <c r="D817" s="81">
        <v>225099498</v>
      </c>
      <c r="E817" s="81">
        <v>1616843</v>
      </c>
      <c r="F817" s="81">
        <v>223482655</v>
      </c>
      <c r="K817" s="81"/>
      <c r="L817" s="81"/>
      <c r="M817" s="81"/>
      <c r="N817" s="81"/>
    </row>
    <row r="818" spans="1:14" x14ac:dyDescent="0.45">
      <c r="A818">
        <v>52353001</v>
      </c>
      <c r="B818" t="s">
        <v>245</v>
      </c>
      <c r="C818" s="81">
        <v>0</v>
      </c>
      <c r="D818" s="81">
        <v>201240439</v>
      </c>
      <c r="E818" s="81">
        <v>1606172</v>
      </c>
      <c r="F818" s="81">
        <v>199634267</v>
      </c>
      <c r="K818" s="81"/>
      <c r="L818" s="81"/>
      <c r="M818" s="81"/>
      <c r="N818" s="81"/>
    </row>
    <row r="819" spans="1:14" x14ac:dyDescent="0.45">
      <c r="A819">
        <v>52353002</v>
      </c>
      <c r="B819" t="s">
        <v>246</v>
      </c>
      <c r="C819" s="81">
        <v>0</v>
      </c>
      <c r="D819" s="81">
        <v>23859059</v>
      </c>
      <c r="E819" s="81">
        <v>10671</v>
      </c>
      <c r="F819" s="81">
        <v>23848388</v>
      </c>
      <c r="K819" s="81"/>
      <c r="L819" s="81"/>
      <c r="M819" s="81"/>
      <c r="N819" s="81"/>
    </row>
    <row r="820" spans="1:14" x14ac:dyDescent="0.45">
      <c r="A820">
        <v>523535</v>
      </c>
      <c r="B820" t="s">
        <v>247</v>
      </c>
      <c r="C820" s="81">
        <v>0</v>
      </c>
      <c r="D820" s="81">
        <v>261232956</v>
      </c>
      <c r="E820" s="81">
        <v>55714</v>
      </c>
      <c r="F820" s="81">
        <v>261177242</v>
      </c>
      <c r="K820" s="81"/>
      <c r="L820" s="81"/>
      <c r="M820" s="81"/>
      <c r="N820" s="81"/>
    </row>
    <row r="821" spans="1:14" x14ac:dyDescent="0.45">
      <c r="A821">
        <v>52353501</v>
      </c>
      <c r="B821" t="s">
        <v>247</v>
      </c>
      <c r="C821" s="81">
        <v>0</v>
      </c>
      <c r="D821" s="81">
        <v>192152285</v>
      </c>
      <c r="E821" s="81">
        <v>28813</v>
      </c>
      <c r="F821" s="81">
        <v>192123472</v>
      </c>
      <c r="K821" s="81"/>
      <c r="L821" s="81"/>
      <c r="M821" s="81"/>
      <c r="N821" s="81"/>
    </row>
    <row r="822" spans="1:14" x14ac:dyDescent="0.45">
      <c r="A822">
        <v>52353502</v>
      </c>
      <c r="B822" t="s">
        <v>249</v>
      </c>
      <c r="C822" s="81">
        <v>0</v>
      </c>
      <c r="D822" s="81">
        <v>33967035</v>
      </c>
      <c r="E822" s="81">
        <v>26901</v>
      </c>
      <c r="F822" s="81">
        <v>33940134</v>
      </c>
      <c r="K822" s="81"/>
      <c r="L822" s="81"/>
      <c r="M822" s="81"/>
      <c r="N822" s="81"/>
    </row>
    <row r="823" spans="1:14" x14ac:dyDescent="0.45">
      <c r="A823">
        <v>52353503</v>
      </c>
      <c r="B823" t="s">
        <v>323</v>
      </c>
      <c r="C823" s="81">
        <v>0</v>
      </c>
      <c r="D823" s="81">
        <v>35113636</v>
      </c>
      <c r="E823" s="81">
        <v>0</v>
      </c>
      <c r="F823" s="81">
        <v>35113636</v>
      </c>
      <c r="K823" s="81"/>
      <c r="L823" s="81"/>
      <c r="M823" s="81"/>
      <c r="N823" s="81"/>
    </row>
    <row r="824" spans="1:14" x14ac:dyDescent="0.45">
      <c r="A824">
        <v>523540</v>
      </c>
      <c r="B824" t="s">
        <v>250</v>
      </c>
      <c r="C824" s="81">
        <v>0</v>
      </c>
      <c r="D824" s="81">
        <v>5207807</v>
      </c>
      <c r="E824" s="81">
        <v>0</v>
      </c>
      <c r="F824" s="81">
        <v>5207807</v>
      </c>
      <c r="K824" s="81"/>
      <c r="L824" s="81"/>
      <c r="M824" s="81"/>
      <c r="N824" s="81"/>
    </row>
    <row r="825" spans="1:14" x14ac:dyDescent="0.45">
      <c r="A825">
        <v>523550</v>
      </c>
      <c r="B825" t="s">
        <v>251</v>
      </c>
      <c r="C825" s="81">
        <v>0</v>
      </c>
      <c r="D825" s="81">
        <v>39336223</v>
      </c>
      <c r="E825" s="81">
        <v>0</v>
      </c>
      <c r="F825" s="81">
        <v>39336223</v>
      </c>
      <c r="K825" s="81"/>
      <c r="L825" s="81"/>
      <c r="M825" s="81"/>
      <c r="N825" s="81"/>
    </row>
    <row r="826" spans="1:14" x14ac:dyDescent="0.45">
      <c r="A826">
        <v>52355001</v>
      </c>
      <c r="B826" t="s">
        <v>251</v>
      </c>
      <c r="C826" s="81">
        <v>0</v>
      </c>
      <c r="D826" s="81">
        <v>39336223</v>
      </c>
      <c r="E826" s="81">
        <v>0</v>
      </c>
      <c r="F826" s="81">
        <v>39336223</v>
      </c>
      <c r="K826" s="81"/>
      <c r="L826" s="81"/>
      <c r="M826" s="81"/>
      <c r="N826" s="81"/>
    </row>
    <row r="827" spans="1:14" x14ac:dyDescent="0.45">
      <c r="A827">
        <v>523560</v>
      </c>
      <c r="B827" t="s">
        <v>324</v>
      </c>
      <c r="C827" s="81">
        <v>0</v>
      </c>
      <c r="D827" s="81">
        <v>380250166</v>
      </c>
      <c r="E827" s="81">
        <v>6502966</v>
      </c>
      <c r="F827" s="81">
        <v>373747200</v>
      </c>
      <c r="K827" s="81"/>
      <c r="L827" s="81"/>
      <c r="M827" s="81"/>
      <c r="N827" s="81"/>
    </row>
    <row r="828" spans="1:14" x14ac:dyDescent="0.45">
      <c r="A828">
        <v>52356001</v>
      </c>
      <c r="B828" t="s">
        <v>325</v>
      </c>
      <c r="C828" s="81">
        <v>0</v>
      </c>
      <c r="D828" s="81">
        <v>6692611</v>
      </c>
      <c r="E828" s="81">
        <v>0</v>
      </c>
      <c r="F828" s="81">
        <v>6692611</v>
      </c>
      <c r="K828" s="81"/>
      <c r="L828" s="81"/>
      <c r="M828" s="81"/>
      <c r="N828" s="81"/>
    </row>
    <row r="829" spans="1:14" x14ac:dyDescent="0.45">
      <c r="A829">
        <v>52356002</v>
      </c>
      <c r="B829" t="s">
        <v>326</v>
      </c>
      <c r="C829" s="81">
        <v>0</v>
      </c>
      <c r="D829" s="81">
        <v>165633079</v>
      </c>
      <c r="E829" s="81">
        <v>0</v>
      </c>
      <c r="F829" s="81">
        <v>165633079</v>
      </c>
      <c r="K829" s="81"/>
      <c r="L829" s="81"/>
      <c r="M829" s="81"/>
      <c r="N829" s="81"/>
    </row>
    <row r="830" spans="1:14" x14ac:dyDescent="0.45">
      <c r="A830">
        <v>52356003</v>
      </c>
      <c r="B830" t="s">
        <v>327</v>
      </c>
      <c r="C830" s="81">
        <v>0</v>
      </c>
      <c r="D830" s="81">
        <v>97122707</v>
      </c>
      <c r="E830" s="81">
        <v>3795000</v>
      </c>
      <c r="F830" s="81">
        <v>93327707</v>
      </c>
      <c r="K830" s="81"/>
      <c r="L830" s="81"/>
      <c r="M830" s="81"/>
      <c r="N830" s="81"/>
    </row>
    <row r="831" spans="1:14" x14ac:dyDescent="0.45">
      <c r="A831">
        <v>52356004</v>
      </c>
      <c r="B831" t="s">
        <v>328</v>
      </c>
      <c r="C831" s="81">
        <v>0</v>
      </c>
      <c r="D831" s="81">
        <v>57587890</v>
      </c>
      <c r="E831" s="81">
        <v>2425966</v>
      </c>
      <c r="F831" s="81">
        <v>55161924</v>
      </c>
      <c r="K831" s="81"/>
      <c r="L831" s="81"/>
      <c r="M831" s="81"/>
      <c r="N831" s="81"/>
    </row>
    <row r="832" spans="1:14" x14ac:dyDescent="0.45">
      <c r="A832">
        <v>52356008</v>
      </c>
      <c r="B832" t="s">
        <v>329</v>
      </c>
      <c r="C832" s="81">
        <v>0</v>
      </c>
      <c r="D832" s="81">
        <v>7426835</v>
      </c>
      <c r="E832" s="81">
        <v>0</v>
      </c>
      <c r="F832" s="81">
        <v>7426835</v>
      </c>
      <c r="K832" s="81"/>
      <c r="L832" s="81"/>
      <c r="M832" s="81"/>
      <c r="N832" s="81"/>
    </row>
    <row r="833" spans="1:14" x14ac:dyDescent="0.45">
      <c r="A833">
        <v>52356011</v>
      </c>
      <c r="B833" t="s">
        <v>330</v>
      </c>
      <c r="C833" s="81">
        <v>0</v>
      </c>
      <c r="D833" s="81">
        <v>45787044</v>
      </c>
      <c r="E833" s="81">
        <v>282000</v>
      </c>
      <c r="F833" s="81">
        <v>45505044</v>
      </c>
      <c r="K833" s="81"/>
      <c r="L833" s="81"/>
      <c r="M833" s="81"/>
      <c r="N833" s="81"/>
    </row>
    <row r="834" spans="1:14" x14ac:dyDescent="0.45">
      <c r="A834">
        <v>523595</v>
      </c>
      <c r="B834" t="s">
        <v>49</v>
      </c>
      <c r="C834" s="81">
        <v>0</v>
      </c>
      <c r="D834" s="81">
        <v>892400</v>
      </c>
      <c r="E834" s="81">
        <v>0</v>
      </c>
      <c r="F834" s="81">
        <v>892400</v>
      </c>
      <c r="K834" s="81"/>
      <c r="L834" s="81"/>
      <c r="M834" s="81"/>
      <c r="N834" s="81"/>
    </row>
    <row r="835" spans="1:14" x14ac:dyDescent="0.45">
      <c r="A835">
        <v>52359501</v>
      </c>
      <c r="B835" t="s">
        <v>331</v>
      </c>
      <c r="C835" s="81">
        <v>0</v>
      </c>
      <c r="D835" s="81">
        <v>692400</v>
      </c>
      <c r="E835" s="81">
        <v>0</v>
      </c>
      <c r="F835" s="81">
        <v>692400</v>
      </c>
      <c r="K835" s="81"/>
      <c r="L835" s="81"/>
      <c r="M835" s="81"/>
      <c r="N835" s="81"/>
    </row>
    <row r="836" spans="1:14" x14ac:dyDescent="0.45">
      <c r="A836">
        <v>52359502</v>
      </c>
      <c r="B836" t="s">
        <v>332</v>
      </c>
      <c r="C836" s="81">
        <v>0</v>
      </c>
      <c r="D836" s="81">
        <v>200000</v>
      </c>
      <c r="E836" s="81">
        <v>0</v>
      </c>
      <c r="F836" s="81">
        <v>200000</v>
      </c>
      <c r="K836" s="81"/>
      <c r="L836" s="81"/>
      <c r="M836" s="81"/>
      <c r="N836" s="81"/>
    </row>
    <row r="837" spans="1:14" x14ac:dyDescent="0.45">
      <c r="A837">
        <v>5240</v>
      </c>
      <c r="B837" t="s">
        <v>333</v>
      </c>
      <c r="C837" s="81">
        <v>0</v>
      </c>
      <c r="D837" s="81">
        <v>7885800</v>
      </c>
      <c r="E837" s="81">
        <v>0</v>
      </c>
      <c r="F837" s="81">
        <v>7885800</v>
      </c>
      <c r="K837" s="81"/>
      <c r="L837" s="81"/>
      <c r="M837" s="81"/>
      <c r="N837" s="81"/>
    </row>
    <row r="838" spans="1:14" x14ac:dyDescent="0.45">
      <c r="A838">
        <v>524010</v>
      </c>
      <c r="B838" t="s">
        <v>255</v>
      </c>
      <c r="C838" s="81">
        <v>0</v>
      </c>
      <c r="D838" s="81">
        <v>5579400</v>
      </c>
      <c r="E838" s="81">
        <v>0</v>
      </c>
      <c r="F838" s="81">
        <v>5579400</v>
      </c>
      <c r="K838" s="81"/>
      <c r="L838" s="81"/>
      <c r="M838" s="81"/>
      <c r="N838" s="81"/>
    </row>
    <row r="839" spans="1:14" x14ac:dyDescent="0.45">
      <c r="A839">
        <v>524015</v>
      </c>
      <c r="B839" t="s">
        <v>256</v>
      </c>
      <c r="C839" s="81">
        <v>0</v>
      </c>
      <c r="D839" s="81">
        <v>2306400</v>
      </c>
      <c r="E839" s="81">
        <v>0</v>
      </c>
      <c r="F839" s="81">
        <v>2306400</v>
      </c>
      <c r="K839" s="81"/>
      <c r="L839" s="81"/>
      <c r="M839" s="81"/>
      <c r="N839" s="81"/>
    </row>
    <row r="840" spans="1:14" x14ac:dyDescent="0.45">
      <c r="A840">
        <v>5245</v>
      </c>
      <c r="B840" t="s">
        <v>334</v>
      </c>
      <c r="C840" s="81">
        <v>0</v>
      </c>
      <c r="D840" s="81">
        <v>36613959</v>
      </c>
      <c r="E840" s="81">
        <v>133800</v>
      </c>
      <c r="F840" s="81">
        <v>36480159</v>
      </c>
      <c r="K840" s="81"/>
      <c r="L840" s="81"/>
      <c r="M840" s="81"/>
      <c r="N840" s="81"/>
    </row>
    <row r="841" spans="1:14" x14ac:dyDescent="0.45">
      <c r="A841">
        <v>524515</v>
      </c>
      <c r="B841" t="s">
        <v>258</v>
      </c>
      <c r="C841" s="81">
        <v>0</v>
      </c>
      <c r="D841" s="81">
        <v>72400</v>
      </c>
      <c r="E841" s="81">
        <v>0</v>
      </c>
      <c r="F841" s="81">
        <v>72400</v>
      </c>
      <c r="K841" s="81"/>
      <c r="L841" s="81"/>
      <c r="M841" s="81"/>
      <c r="N841" s="81"/>
    </row>
    <row r="842" spans="1:14" x14ac:dyDescent="0.45">
      <c r="A842">
        <v>524520</v>
      </c>
      <c r="B842" t="s">
        <v>259</v>
      </c>
      <c r="C842" s="81">
        <v>0</v>
      </c>
      <c r="D842" s="81">
        <v>10599353</v>
      </c>
      <c r="E842" s="81">
        <v>133800</v>
      </c>
      <c r="F842" s="81">
        <v>10465553</v>
      </c>
      <c r="K842" s="81"/>
      <c r="L842" s="81"/>
      <c r="M842" s="81"/>
      <c r="N842" s="81"/>
    </row>
    <row r="843" spans="1:14" x14ac:dyDescent="0.45">
      <c r="A843">
        <v>524525</v>
      </c>
      <c r="B843" t="s">
        <v>271</v>
      </c>
      <c r="C843" s="81">
        <v>0</v>
      </c>
      <c r="D843" s="81">
        <v>7459206</v>
      </c>
      <c r="E843" s="81">
        <v>0</v>
      </c>
      <c r="F843" s="81">
        <v>7459206</v>
      </c>
      <c r="K843" s="81"/>
      <c r="L843" s="81"/>
      <c r="M843" s="81"/>
      <c r="N843" s="81"/>
    </row>
    <row r="844" spans="1:14" x14ac:dyDescent="0.45">
      <c r="A844">
        <v>524540</v>
      </c>
      <c r="B844" t="s">
        <v>260</v>
      </c>
      <c r="C844" s="81">
        <v>0</v>
      </c>
      <c r="D844" s="81">
        <v>18483000</v>
      </c>
      <c r="E844" s="81">
        <v>0</v>
      </c>
      <c r="F844" s="81">
        <v>18483000</v>
      </c>
      <c r="K844" s="81"/>
      <c r="L844" s="81"/>
      <c r="M844" s="81"/>
      <c r="N844" s="81"/>
    </row>
    <row r="845" spans="1:14" x14ac:dyDescent="0.45">
      <c r="A845">
        <v>5250</v>
      </c>
      <c r="B845" t="s">
        <v>335</v>
      </c>
      <c r="C845" s="81">
        <v>0</v>
      </c>
      <c r="D845" s="81">
        <v>26255314020</v>
      </c>
      <c r="E845" s="81">
        <v>26214040559</v>
      </c>
      <c r="F845" s="81">
        <v>41273461</v>
      </c>
      <c r="K845" s="81"/>
      <c r="L845" s="81"/>
      <c r="M845" s="81"/>
      <c r="N845" s="81"/>
    </row>
    <row r="846" spans="1:14" x14ac:dyDescent="0.45">
      <c r="A846">
        <v>525005</v>
      </c>
      <c r="B846" t="s">
        <v>262</v>
      </c>
      <c r="C846" s="81">
        <v>0</v>
      </c>
      <c r="D846" s="81">
        <v>7093344</v>
      </c>
      <c r="E846" s="81">
        <v>0</v>
      </c>
      <c r="F846" s="81">
        <v>7093344</v>
      </c>
      <c r="K846" s="81"/>
      <c r="L846" s="81"/>
      <c r="M846" s="81"/>
      <c r="N846" s="81"/>
    </row>
    <row r="847" spans="1:14" x14ac:dyDescent="0.45">
      <c r="A847">
        <v>525010</v>
      </c>
      <c r="B847" t="s">
        <v>336</v>
      </c>
      <c r="C847" s="81">
        <v>0</v>
      </c>
      <c r="D847" s="81">
        <v>150000</v>
      </c>
      <c r="E847" s="81">
        <v>0</v>
      </c>
      <c r="F847" s="81">
        <v>150000</v>
      </c>
      <c r="K847" s="81"/>
      <c r="L847" s="81"/>
      <c r="M847" s="81"/>
      <c r="N847" s="81"/>
    </row>
    <row r="848" spans="1:14" x14ac:dyDescent="0.45">
      <c r="A848">
        <v>525015</v>
      </c>
      <c r="B848" t="s">
        <v>263</v>
      </c>
      <c r="C848" s="81">
        <v>0</v>
      </c>
      <c r="D848" s="81">
        <v>26247009214</v>
      </c>
      <c r="E848" s="81">
        <v>26214040559</v>
      </c>
      <c r="F848" s="81">
        <v>32968655</v>
      </c>
      <c r="K848" s="81"/>
      <c r="L848" s="81"/>
      <c r="M848" s="81"/>
      <c r="N848" s="81"/>
    </row>
    <row r="849" spans="1:14" x14ac:dyDescent="0.45">
      <c r="A849">
        <v>525095</v>
      </c>
      <c r="B849" t="s">
        <v>49</v>
      </c>
      <c r="C849" s="81">
        <v>0</v>
      </c>
      <c r="D849" s="81">
        <v>1061462</v>
      </c>
      <c r="E849" s="81">
        <v>0</v>
      </c>
      <c r="F849" s="81">
        <v>1061462</v>
      </c>
      <c r="K849" s="81"/>
      <c r="L849" s="81"/>
      <c r="M849" s="81"/>
      <c r="N849" s="81"/>
    </row>
    <row r="850" spans="1:14" x14ac:dyDescent="0.45">
      <c r="A850">
        <v>52509501</v>
      </c>
      <c r="B850" t="s">
        <v>337</v>
      </c>
      <c r="C850" s="81">
        <v>0</v>
      </c>
      <c r="D850" s="81">
        <v>1061462</v>
      </c>
      <c r="E850" s="81">
        <v>0</v>
      </c>
      <c r="F850" s="81">
        <v>1061462</v>
      </c>
      <c r="K850" s="81"/>
      <c r="L850" s="81"/>
      <c r="M850" s="81"/>
      <c r="N850" s="81"/>
    </row>
    <row r="851" spans="1:14" x14ac:dyDescent="0.45">
      <c r="A851">
        <v>5255</v>
      </c>
      <c r="B851" t="s">
        <v>338</v>
      </c>
      <c r="C851" s="81">
        <v>0</v>
      </c>
      <c r="D851" s="81">
        <v>21926723</v>
      </c>
      <c r="E851" s="81">
        <v>0</v>
      </c>
      <c r="F851" s="81">
        <v>21926723</v>
      </c>
      <c r="K851" s="81"/>
      <c r="L851" s="81"/>
      <c r="M851" s="81"/>
      <c r="N851" s="81"/>
    </row>
    <row r="852" spans="1:14" x14ac:dyDescent="0.45">
      <c r="A852">
        <v>525505</v>
      </c>
      <c r="B852" t="s">
        <v>266</v>
      </c>
      <c r="C852" s="81">
        <v>0</v>
      </c>
      <c r="D852" s="81">
        <v>6033729</v>
      </c>
      <c r="E852" s="81">
        <v>0</v>
      </c>
      <c r="F852" s="81">
        <v>6033729</v>
      </c>
      <c r="K852" s="81"/>
      <c r="L852" s="81"/>
      <c r="M852" s="81"/>
      <c r="N852" s="81"/>
    </row>
    <row r="853" spans="1:14" x14ac:dyDescent="0.45">
      <c r="A853">
        <v>525515</v>
      </c>
      <c r="B853" t="s">
        <v>267</v>
      </c>
      <c r="C853" s="81">
        <v>0</v>
      </c>
      <c r="D853" s="81">
        <v>15892994</v>
      </c>
      <c r="E853" s="81">
        <v>0</v>
      </c>
      <c r="F853" s="81">
        <v>15892994</v>
      </c>
      <c r="K853" s="81"/>
      <c r="L853" s="81"/>
      <c r="M853" s="81"/>
      <c r="N853" s="81"/>
    </row>
    <row r="854" spans="1:14" x14ac:dyDescent="0.45">
      <c r="A854">
        <v>5265</v>
      </c>
      <c r="B854" t="s">
        <v>273</v>
      </c>
      <c r="C854" s="81">
        <v>0</v>
      </c>
      <c r="D854" s="81">
        <v>60319047</v>
      </c>
      <c r="E854" s="81">
        <v>0</v>
      </c>
      <c r="F854" s="81">
        <v>60319047</v>
      </c>
      <c r="K854" s="81"/>
      <c r="L854" s="81"/>
      <c r="M854" s="81"/>
      <c r="N854" s="81"/>
    </row>
    <row r="855" spans="1:14" x14ac:dyDescent="0.45">
      <c r="A855">
        <v>526515</v>
      </c>
      <c r="B855" t="s">
        <v>274</v>
      </c>
      <c r="C855" s="81">
        <v>0</v>
      </c>
      <c r="D855" s="81">
        <v>60319047</v>
      </c>
      <c r="E855" s="81">
        <v>0</v>
      </c>
      <c r="F855" s="81">
        <v>60319047</v>
      </c>
      <c r="K855" s="81"/>
      <c r="L855" s="81"/>
      <c r="M855" s="81"/>
      <c r="N855" s="81"/>
    </row>
    <row r="856" spans="1:14" x14ac:dyDescent="0.45">
      <c r="A856">
        <v>5295</v>
      </c>
      <c r="B856" t="s">
        <v>166</v>
      </c>
      <c r="C856" s="81">
        <v>0</v>
      </c>
      <c r="D856" s="81">
        <v>4712317429</v>
      </c>
      <c r="E856" s="81">
        <v>279005322</v>
      </c>
      <c r="F856" s="81">
        <v>4433312107</v>
      </c>
      <c r="K856" s="81"/>
      <c r="L856" s="81"/>
      <c r="M856" s="81"/>
      <c r="N856" s="81"/>
    </row>
    <row r="857" spans="1:14" x14ac:dyDescent="0.45">
      <c r="A857">
        <v>529505</v>
      </c>
      <c r="B857" t="s">
        <v>339</v>
      </c>
      <c r="C857" s="81">
        <v>0</v>
      </c>
      <c r="D857" s="81">
        <v>3693821799</v>
      </c>
      <c r="E857" s="81">
        <v>215308399</v>
      </c>
      <c r="F857" s="81">
        <v>3478513400</v>
      </c>
      <c r="K857" s="81"/>
      <c r="L857" s="81"/>
      <c r="M857" s="81"/>
      <c r="N857" s="81"/>
    </row>
    <row r="858" spans="1:14" x14ac:dyDescent="0.45">
      <c r="A858">
        <v>52950501</v>
      </c>
      <c r="B858" t="s">
        <v>340</v>
      </c>
      <c r="C858" s="81">
        <v>0</v>
      </c>
      <c r="D858" s="81">
        <v>1422554606</v>
      </c>
      <c r="E858" s="81">
        <v>54593663</v>
      </c>
      <c r="F858" s="81">
        <v>1367960943</v>
      </c>
      <c r="K858" s="81"/>
      <c r="L858" s="81"/>
      <c r="M858" s="81"/>
      <c r="N858" s="81"/>
    </row>
    <row r="859" spans="1:14" x14ac:dyDescent="0.45">
      <c r="A859">
        <v>5295050101</v>
      </c>
      <c r="B859" t="s">
        <v>340</v>
      </c>
      <c r="C859" s="81">
        <v>0</v>
      </c>
      <c r="D859" s="81">
        <v>1422554606</v>
      </c>
      <c r="E859" s="81">
        <v>54593663</v>
      </c>
      <c r="F859" s="81">
        <v>1367960943</v>
      </c>
      <c r="K859" s="81"/>
      <c r="L859" s="81"/>
      <c r="M859" s="81"/>
      <c r="N859" s="81"/>
    </row>
    <row r="860" spans="1:14" x14ac:dyDescent="0.45">
      <c r="A860">
        <v>529505010101</v>
      </c>
      <c r="B860" t="s">
        <v>341</v>
      </c>
      <c r="C860" s="81">
        <v>0</v>
      </c>
      <c r="D860" s="81">
        <v>169103399</v>
      </c>
      <c r="E860" s="81">
        <v>7143296</v>
      </c>
      <c r="F860" s="81">
        <v>161960103</v>
      </c>
      <c r="K860" s="81"/>
      <c r="L860" s="81"/>
      <c r="M860" s="81"/>
      <c r="N860" s="81"/>
    </row>
    <row r="861" spans="1:14" x14ac:dyDescent="0.45">
      <c r="A861">
        <v>529505010102</v>
      </c>
      <c r="B861" t="s">
        <v>342</v>
      </c>
      <c r="C861" s="81">
        <v>0</v>
      </c>
      <c r="D861" s="81">
        <v>82029000</v>
      </c>
      <c r="E861" s="81">
        <v>0</v>
      </c>
      <c r="F861" s="81">
        <v>82029000</v>
      </c>
      <c r="K861" s="81"/>
      <c r="L861" s="81"/>
      <c r="M861" s="81"/>
      <c r="N861" s="81"/>
    </row>
    <row r="862" spans="1:14" x14ac:dyDescent="0.45">
      <c r="A862">
        <v>529505010103</v>
      </c>
      <c r="B862" t="s">
        <v>343</v>
      </c>
      <c r="C862" s="81">
        <v>0</v>
      </c>
      <c r="D862" s="81">
        <v>54413584</v>
      </c>
      <c r="E862" s="81">
        <v>2090984</v>
      </c>
      <c r="F862" s="81">
        <v>52322600</v>
      </c>
      <c r="K862" s="81"/>
      <c r="L862" s="81"/>
      <c r="M862" s="81"/>
      <c r="N862" s="81"/>
    </row>
    <row r="863" spans="1:14" x14ac:dyDescent="0.45">
      <c r="A863">
        <v>529505010105</v>
      </c>
      <c r="B863" t="s">
        <v>344</v>
      </c>
      <c r="C863" s="81">
        <v>0</v>
      </c>
      <c r="D863" s="81">
        <v>741615623</v>
      </c>
      <c r="E863" s="81">
        <v>45359383</v>
      </c>
      <c r="F863" s="81">
        <v>696256240</v>
      </c>
      <c r="K863" s="81"/>
      <c r="L863" s="81"/>
      <c r="M863" s="81"/>
      <c r="N863" s="81"/>
    </row>
    <row r="864" spans="1:14" x14ac:dyDescent="0.45">
      <c r="A864">
        <v>529505010106</v>
      </c>
      <c r="B864" t="s">
        <v>345</v>
      </c>
      <c r="C864" s="81">
        <v>0</v>
      </c>
      <c r="D864" s="81">
        <v>100000</v>
      </c>
      <c r="E864" s="81">
        <v>0</v>
      </c>
      <c r="F864" s="81">
        <v>100000</v>
      </c>
      <c r="K864" s="81"/>
      <c r="L864" s="81"/>
      <c r="M864" s="81"/>
      <c r="N864" s="81"/>
    </row>
    <row r="865" spans="1:14" x14ac:dyDescent="0.45">
      <c r="A865">
        <v>529505010107</v>
      </c>
      <c r="B865" t="s">
        <v>346</v>
      </c>
      <c r="C865" s="81">
        <v>0</v>
      </c>
      <c r="D865" s="81">
        <v>4790000</v>
      </c>
      <c r="E865" s="81">
        <v>0</v>
      </c>
      <c r="F865" s="81">
        <v>4790000</v>
      </c>
      <c r="K865" s="81"/>
      <c r="L865" s="81"/>
      <c r="M865" s="81"/>
      <c r="N865" s="81"/>
    </row>
    <row r="866" spans="1:14" x14ac:dyDescent="0.45">
      <c r="A866">
        <v>529505010108</v>
      </c>
      <c r="B866" t="s">
        <v>347</v>
      </c>
      <c r="C866" s="81">
        <v>0</v>
      </c>
      <c r="D866" s="81">
        <v>370503000</v>
      </c>
      <c r="E866" s="81">
        <v>0</v>
      </c>
      <c r="F866" s="81">
        <v>370503000</v>
      </c>
      <c r="K866" s="81"/>
      <c r="L866" s="81"/>
      <c r="M866" s="81"/>
      <c r="N866" s="81"/>
    </row>
    <row r="867" spans="1:14" x14ac:dyDescent="0.45">
      <c r="A867">
        <v>52950502</v>
      </c>
      <c r="B867" t="s">
        <v>348</v>
      </c>
      <c r="C867" s="81">
        <v>0</v>
      </c>
      <c r="D867" s="81">
        <v>2271267193</v>
      </c>
      <c r="E867" s="81">
        <v>160714736</v>
      </c>
      <c r="F867" s="81">
        <v>2110552457</v>
      </c>
      <c r="K867" s="81"/>
      <c r="L867" s="81"/>
      <c r="M867" s="81"/>
      <c r="N867" s="81"/>
    </row>
    <row r="868" spans="1:14" x14ac:dyDescent="0.45">
      <c r="A868">
        <v>5295050201</v>
      </c>
      <c r="B868" t="s">
        <v>349</v>
      </c>
      <c r="C868" s="81">
        <v>0</v>
      </c>
      <c r="D868" s="81">
        <v>1997009350</v>
      </c>
      <c r="E868" s="81">
        <v>160645744</v>
      </c>
      <c r="F868" s="81">
        <v>1836363606</v>
      </c>
      <c r="K868" s="81"/>
      <c r="L868" s="81"/>
      <c r="M868" s="81"/>
      <c r="N868" s="81"/>
    </row>
    <row r="869" spans="1:14" x14ac:dyDescent="0.45">
      <c r="A869">
        <v>5295050202</v>
      </c>
      <c r="B869" t="s">
        <v>350</v>
      </c>
      <c r="C869" s="81">
        <v>0</v>
      </c>
      <c r="D869" s="81">
        <v>61862390</v>
      </c>
      <c r="E869" s="81">
        <v>0</v>
      </c>
      <c r="F869" s="81">
        <v>61862390</v>
      </c>
      <c r="K869" s="81"/>
      <c r="L869" s="81"/>
      <c r="M869" s="81"/>
      <c r="N869" s="81"/>
    </row>
    <row r="870" spans="1:14" x14ac:dyDescent="0.45">
      <c r="A870">
        <v>5295050204</v>
      </c>
      <c r="B870" t="s">
        <v>351</v>
      </c>
      <c r="C870" s="81">
        <v>0</v>
      </c>
      <c r="D870" s="81">
        <v>212395453</v>
      </c>
      <c r="E870" s="81">
        <v>68992</v>
      </c>
      <c r="F870" s="81">
        <v>212326461</v>
      </c>
      <c r="K870" s="81"/>
      <c r="L870" s="81"/>
      <c r="M870" s="81"/>
      <c r="N870" s="81"/>
    </row>
    <row r="871" spans="1:14" x14ac:dyDescent="0.45">
      <c r="A871">
        <v>529510</v>
      </c>
      <c r="B871" t="s">
        <v>276</v>
      </c>
      <c r="C871" s="81">
        <v>0</v>
      </c>
      <c r="D871" s="81">
        <v>29422712</v>
      </c>
      <c r="E871" s="81">
        <v>0</v>
      </c>
      <c r="F871" s="81">
        <v>29422712</v>
      </c>
      <c r="K871" s="81"/>
      <c r="L871" s="81"/>
      <c r="M871" s="81"/>
      <c r="N871" s="81"/>
    </row>
    <row r="872" spans="1:14" x14ac:dyDescent="0.45">
      <c r="A872">
        <v>529525</v>
      </c>
      <c r="B872" t="s">
        <v>277</v>
      </c>
      <c r="C872" s="81">
        <v>0</v>
      </c>
      <c r="D872" s="81">
        <v>16861821</v>
      </c>
      <c r="E872" s="81">
        <v>158814</v>
      </c>
      <c r="F872" s="81">
        <v>16703007</v>
      </c>
      <c r="K872" s="81"/>
      <c r="L872" s="81"/>
      <c r="M872" s="81"/>
      <c r="N872" s="81"/>
    </row>
    <row r="873" spans="1:14" x14ac:dyDescent="0.45">
      <c r="A873">
        <v>52952501</v>
      </c>
      <c r="B873" t="s">
        <v>238</v>
      </c>
      <c r="C873" s="81">
        <v>0</v>
      </c>
      <c r="D873" s="81">
        <v>12543229</v>
      </c>
      <c r="E873" s="81">
        <v>158814</v>
      </c>
      <c r="F873" s="81">
        <v>12384415</v>
      </c>
      <c r="K873" s="81"/>
      <c r="L873" s="81"/>
      <c r="M873" s="81"/>
      <c r="N873" s="81"/>
    </row>
    <row r="874" spans="1:14" x14ac:dyDescent="0.45">
      <c r="A874">
        <v>52952502</v>
      </c>
      <c r="B874" t="s">
        <v>278</v>
      </c>
      <c r="C874" s="81">
        <v>0</v>
      </c>
      <c r="D874" s="81">
        <v>4318592</v>
      </c>
      <c r="E874" s="81">
        <v>0</v>
      </c>
      <c r="F874" s="81">
        <v>4318592</v>
      </c>
      <c r="K874" s="81"/>
      <c r="L874" s="81"/>
      <c r="M874" s="81"/>
      <c r="N874" s="81"/>
    </row>
    <row r="875" spans="1:14" x14ac:dyDescent="0.45">
      <c r="A875">
        <v>529530</v>
      </c>
      <c r="B875" t="s">
        <v>279</v>
      </c>
      <c r="C875" s="81">
        <v>0</v>
      </c>
      <c r="D875" s="81">
        <v>53895537</v>
      </c>
      <c r="E875" s="81">
        <v>1159110</v>
      </c>
      <c r="F875" s="81">
        <v>52736427</v>
      </c>
      <c r="K875" s="81"/>
      <c r="L875" s="81"/>
      <c r="M875" s="81"/>
      <c r="N875" s="81"/>
    </row>
    <row r="876" spans="1:14" x14ac:dyDescent="0.45">
      <c r="A876">
        <v>529535</v>
      </c>
      <c r="B876" t="s">
        <v>280</v>
      </c>
      <c r="C876" s="81">
        <v>0</v>
      </c>
      <c r="D876" s="81">
        <v>9533574</v>
      </c>
      <c r="E876" s="81">
        <v>0</v>
      </c>
      <c r="F876" s="81">
        <v>9533574</v>
      </c>
      <c r="K876" s="81"/>
      <c r="L876" s="81"/>
      <c r="M876" s="81"/>
      <c r="N876" s="81"/>
    </row>
    <row r="877" spans="1:14" x14ac:dyDescent="0.45">
      <c r="A877">
        <v>529545</v>
      </c>
      <c r="B877" t="s">
        <v>281</v>
      </c>
      <c r="C877" s="81">
        <v>0</v>
      </c>
      <c r="D877" s="81">
        <v>210096894</v>
      </c>
      <c r="E877" s="81">
        <v>1913200</v>
      </c>
      <c r="F877" s="81">
        <v>208183694</v>
      </c>
      <c r="K877" s="81"/>
      <c r="L877" s="81"/>
      <c r="M877" s="81"/>
      <c r="N877" s="81"/>
    </row>
    <row r="878" spans="1:14" x14ac:dyDescent="0.45">
      <c r="A878">
        <v>52954501</v>
      </c>
      <c r="B878" t="s">
        <v>281</v>
      </c>
      <c r="C878" s="81">
        <v>0</v>
      </c>
      <c r="D878" s="81">
        <v>41317894</v>
      </c>
      <c r="E878" s="81">
        <v>493200</v>
      </c>
      <c r="F878" s="81">
        <v>40824694</v>
      </c>
      <c r="K878" s="81"/>
      <c r="L878" s="81"/>
      <c r="M878" s="81"/>
      <c r="N878" s="81"/>
    </row>
    <row r="879" spans="1:14" x14ac:dyDescent="0.45">
      <c r="A879">
        <v>52954502</v>
      </c>
      <c r="B879" t="s">
        <v>352</v>
      </c>
      <c r="C879" s="81">
        <v>0</v>
      </c>
      <c r="D879" s="81">
        <v>168779000</v>
      </c>
      <c r="E879" s="81">
        <v>1420000</v>
      </c>
      <c r="F879" s="81">
        <v>167359000</v>
      </c>
      <c r="K879" s="81"/>
      <c r="L879" s="81"/>
      <c r="M879" s="81"/>
      <c r="N879" s="81"/>
    </row>
    <row r="880" spans="1:14" x14ac:dyDescent="0.45">
      <c r="A880">
        <v>529560</v>
      </c>
      <c r="B880" t="s">
        <v>282</v>
      </c>
      <c r="C880" s="81">
        <v>0</v>
      </c>
      <c r="D880" s="81">
        <v>28146226</v>
      </c>
      <c r="E880" s="81">
        <v>0</v>
      </c>
      <c r="F880" s="81">
        <v>28146226</v>
      </c>
      <c r="K880" s="81"/>
      <c r="L880" s="81"/>
      <c r="M880" s="81"/>
      <c r="N880" s="81"/>
    </row>
    <row r="881" spans="1:14" x14ac:dyDescent="0.45">
      <c r="A881">
        <v>529565</v>
      </c>
      <c r="B881" t="s">
        <v>283</v>
      </c>
      <c r="C881" s="81">
        <v>0</v>
      </c>
      <c r="D881" s="81">
        <v>5816240</v>
      </c>
      <c r="E881" s="81">
        <v>0</v>
      </c>
      <c r="F881" s="81">
        <v>5816240</v>
      </c>
      <c r="K881" s="81"/>
      <c r="L881" s="81"/>
      <c r="M881" s="81"/>
      <c r="N881" s="81"/>
    </row>
    <row r="882" spans="1:14" x14ac:dyDescent="0.45">
      <c r="A882">
        <v>529595</v>
      </c>
      <c r="B882" t="s">
        <v>49</v>
      </c>
      <c r="C882" s="81">
        <v>0</v>
      </c>
      <c r="D882" s="81">
        <v>664722626</v>
      </c>
      <c r="E882" s="81">
        <v>60465799</v>
      </c>
      <c r="F882" s="81">
        <v>604256827</v>
      </c>
      <c r="K882" s="81"/>
      <c r="L882" s="81"/>
      <c r="M882" s="81"/>
      <c r="N882" s="81"/>
    </row>
    <row r="883" spans="1:14" x14ac:dyDescent="0.45">
      <c r="A883">
        <v>52959501</v>
      </c>
      <c r="B883" t="s">
        <v>353</v>
      </c>
      <c r="C883" s="81">
        <v>0</v>
      </c>
      <c r="D883" s="81">
        <v>950000</v>
      </c>
      <c r="E883" s="81">
        <v>200000</v>
      </c>
      <c r="F883" s="81">
        <v>750000</v>
      </c>
      <c r="K883" s="81"/>
      <c r="L883" s="81"/>
      <c r="M883" s="81"/>
      <c r="N883" s="81"/>
    </row>
    <row r="884" spans="1:14" x14ac:dyDescent="0.45">
      <c r="A884">
        <v>5295950102</v>
      </c>
      <c r="B884" t="s">
        <v>354</v>
      </c>
      <c r="C884" s="81">
        <v>0</v>
      </c>
      <c r="D884" s="81">
        <v>950000</v>
      </c>
      <c r="E884" s="81">
        <v>200000</v>
      </c>
      <c r="F884" s="81">
        <v>750000</v>
      </c>
      <c r="K884" s="81"/>
      <c r="L884" s="81"/>
      <c r="M884" s="81"/>
      <c r="N884" s="81"/>
    </row>
    <row r="885" spans="1:14" x14ac:dyDescent="0.45">
      <c r="A885">
        <v>52959502</v>
      </c>
      <c r="B885" t="s">
        <v>355</v>
      </c>
      <c r="C885" s="81">
        <v>0</v>
      </c>
      <c r="D885" s="81">
        <v>300192799</v>
      </c>
      <c r="E885" s="81">
        <v>24348737</v>
      </c>
      <c r="F885" s="81">
        <v>275844062</v>
      </c>
      <c r="K885" s="81"/>
      <c r="L885" s="81"/>
      <c r="M885" s="81"/>
      <c r="N885" s="81"/>
    </row>
    <row r="886" spans="1:14" x14ac:dyDescent="0.45">
      <c r="A886">
        <v>5295950201</v>
      </c>
      <c r="B886" t="s">
        <v>172</v>
      </c>
      <c r="C886" s="81">
        <v>0</v>
      </c>
      <c r="D886" s="81">
        <v>184157611</v>
      </c>
      <c r="E886" s="81">
        <v>23702977</v>
      </c>
      <c r="F886" s="81">
        <v>160454634</v>
      </c>
      <c r="K886" s="81"/>
      <c r="L886" s="81"/>
      <c r="M886" s="81"/>
      <c r="N886" s="81"/>
    </row>
    <row r="887" spans="1:14" x14ac:dyDescent="0.45">
      <c r="A887">
        <v>5295950207</v>
      </c>
      <c r="B887" t="s">
        <v>356</v>
      </c>
      <c r="C887" s="81">
        <v>0</v>
      </c>
      <c r="D887" s="81">
        <v>46043347</v>
      </c>
      <c r="E887" s="81">
        <v>645760</v>
      </c>
      <c r="F887" s="81">
        <v>45397587</v>
      </c>
      <c r="K887" s="81"/>
      <c r="L887" s="81"/>
      <c r="M887" s="81"/>
      <c r="N887" s="81"/>
    </row>
    <row r="888" spans="1:14" x14ac:dyDescent="0.45">
      <c r="A888">
        <v>5295950210</v>
      </c>
      <c r="B888" t="s">
        <v>357</v>
      </c>
      <c r="C888" s="81">
        <v>0</v>
      </c>
      <c r="D888" s="81">
        <v>69991841</v>
      </c>
      <c r="E888" s="81">
        <v>0</v>
      </c>
      <c r="F888" s="81">
        <v>69991841</v>
      </c>
      <c r="K888" s="81"/>
      <c r="L888" s="81"/>
      <c r="M888" s="81"/>
      <c r="N888" s="81"/>
    </row>
    <row r="889" spans="1:14" x14ac:dyDescent="0.45">
      <c r="A889">
        <v>52959503</v>
      </c>
      <c r="B889" t="s">
        <v>358</v>
      </c>
      <c r="C889" s="81">
        <v>0</v>
      </c>
      <c r="D889" s="81">
        <v>290083810</v>
      </c>
      <c r="E889" s="81">
        <v>35917062</v>
      </c>
      <c r="F889" s="81">
        <v>254166748</v>
      </c>
      <c r="K889" s="81"/>
      <c r="L889" s="81"/>
      <c r="M889" s="81"/>
      <c r="N889" s="81"/>
    </row>
    <row r="890" spans="1:14" x14ac:dyDescent="0.45">
      <c r="A890">
        <v>5295950301</v>
      </c>
      <c r="B890" t="s">
        <v>359</v>
      </c>
      <c r="C890" s="81">
        <v>0</v>
      </c>
      <c r="D890" s="81">
        <v>290083810</v>
      </c>
      <c r="E890" s="81">
        <v>35917062</v>
      </c>
      <c r="F890" s="81">
        <v>254166748</v>
      </c>
      <c r="K890" s="81"/>
      <c r="L890" s="81"/>
      <c r="M890" s="81"/>
      <c r="N890" s="81"/>
    </row>
    <row r="891" spans="1:14" x14ac:dyDescent="0.45">
      <c r="A891">
        <v>52959505</v>
      </c>
      <c r="B891" t="s">
        <v>360</v>
      </c>
      <c r="C891" s="81">
        <v>0</v>
      </c>
      <c r="D891" s="81">
        <v>3952798</v>
      </c>
      <c r="E891" s="81">
        <v>0</v>
      </c>
      <c r="F891" s="81">
        <v>3952798</v>
      </c>
      <c r="K891" s="81"/>
      <c r="L891" s="81"/>
      <c r="M891" s="81"/>
      <c r="N891" s="81"/>
    </row>
    <row r="892" spans="1:14" x14ac:dyDescent="0.45">
      <c r="A892">
        <v>52959511</v>
      </c>
      <c r="B892" t="s">
        <v>361</v>
      </c>
      <c r="C892" s="81">
        <v>0</v>
      </c>
      <c r="D892" s="81">
        <v>6534075</v>
      </c>
      <c r="E892" s="81">
        <v>0</v>
      </c>
      <c r="F892" s="81">
        <v>6534075</v>
      </c>
      <c r="K892" s="81"/>
      <c r="L892" s="81"/>
      <c r="M892" s="81"/>
      <c r="N892" s="81"/>
    </row>
    <row r="893" spans="1:14" x14ac:dyDescent="0.45">
      <c r="A893">
        <v>52959513</v>
      </c>
      <c r="B893" t="s">
        <v>285</v>
      </c>
      <c r="C893" s="81">
        <v>0</v>
      </c>
      <c r="D893" s="81">
        <v>9331944</v>
      </c>
      <c r="E893" s="81">
        <v>0</v>
      </c>
      <c r="F893" s="81">
        <v>9331944</v>
      </c>
      <c r="K893" s="81"/>
      <c r="L893" s="81"/>
      <c r="M893" s="81"/>
      <c r="N893" s="81"/>
    </row>
    <row r="894" spans="1:14" x14ac:dyDescent="0.45">
      <c r="A894">
        <v>52959514</v>
      </c>
      <c r="B894" t="s">
        <v>362</v>
      </c>
      <c r="C894" s="81">
        <v>0</v>
      </c>
      <c r="D894" s="81">
        <v>53677200</v>
      </c>
      <c r="E894" s="81">
        <v>0</v>
      </c>
      <c r="F894" s="81">
        <v>53677200</v>
      </c>
      <c r="K894" s="81"/>
      <c r="L894" s="81"/>
      <c r="M894" s="81"/>
      <c r="N894" s="81"/>
    </row>
    <row r="895" spans="1:14" x14ac:dyDescent="0.45">
      <c r="A895">
        <v>53</v>
      </c>
      <c r="B895" t="s">
        <v>363</v>
      </c>
      <c r="C895" s="81">
        <v>0</v>
      </c>
      <c r="D895" s="81">
        <v>2542728786</v>
      </c>
      <c r="E895" s="81">
        <v>108109040</v>
      </c>
      <c r="F895" s="81">
        <v>2434619746</v>
      </c>
      <c r="G895" s="81">
        <f>F895-F903</f>
        <v>656760622</v>
      </c>
      <c r="K895" s="81"/>
      <c r="L895" s="81"/>
      <c r="M895" s="81"/>
      <c r="N895" s="81"/>
    </row>
    <row r="896" spans="1:14" x14ac:dyDescent="0.45">
      <c r="A896">
        <v>5305</v>
      </c>
      <c r="B896" t="s">
        <v>154</v>
      </c>
      <c r="C896" s="81">
        <v>0</v>
      </c>
      <c r="D896" s="81">
        <v>2138417090</v>
      </c>
      <c r="E896" s="81">
        <v>5251246</v>
      </c>
      <c r="F896" s="81">
        <v>2133165844</v>
      </c>
      <c r="K896" s="81"/>
      <c r="L896" s="81"/>
      <c r="M896" s="81"/>
      <c r="N896" s="81"/>
    </row>
    <row r="897" spans="1:14" x14ac:dyDescent="0.45">
      <c r="A897">
        <v>530505</v>
      </c>
      <c r="B897" t="s">
        <v>364</v>
      </c>
      <c r="C897" s="81">
        <v>0</v>
      </c>
      <c r="D897" s="81">
        <v>7452875</v>
      </c>
      <c r="E897" s="81">
        <v>0</v>
      </c>
      <c r="F897" s="81">
        <v>7452875</v>
      </c>
      <c r="K897" s="81"/>
      <c r="L897" s="81"/>
      <c r="M897" s="81"/>
      <c r="N897" s="81"/>
    </row>
    <row r="898" spans="1:14" x14ac:dyDescent="0.45">
      <c r="A898">
        <v>53050501</v>
      </c>
      <c r="B898" t="s">
        <v>364</v>
      </c>
      <c r="C898" s="81">
        <v>0</v>
      </c>
      <c r="D898" s="81">
        <v>7452875</v>
      </c>
      <c r="E898" s="81">
        <v>0</v>
      </c>
      <c r="F898" s="81">
        <v>7452875</v>
      </c>
      <c r="K898" s="81"/>
      <c r="L898" s="81"/>
      <c r="M898" s="81"/>
      <c r="N898" s="81"/>
    </row>
    <row r="899" spans="1:14" x14ac:dyDescent="0.45">
      <c r="A899">
        <v>5305050101</v>
      </c>
      <c r="B899" t="s">
        <v>364</v>
      </c>
      <c r="C899" s="81">
        <v>0</v>
      </c>
      <c r="D899" s="81">
        <v>4687242</v>
      </c>
      <c r="E899" s="81">
        <v>0</v>
      </c>
      <c r="F899" s="81">
        <v>4687242</v>
      </c>
      <c r="K899" s="81"/>
      <c r="L899" s="81"/>
      <c r="M899" s="81"/>
      <c r="N899" s="81"/>
    </row>
    <row r="900" spans="1:14" x14ac:dyDescent="0.45">
      <c r="A900">
        <v>530515</v>
      </c>
      <c r="B900" t="s">
        <v>43</v>
      </c>
      <c r="C900" s="81">
        <v>0</v>
      </c>
      <c r="D900" s="81">
        <v>154565215</v>
      </c>
      <c r="E900" s="81">
        <v>2578308</v>
      </c>
      <c r="F900" s="81">
        <v>151986907</v>
      </c>
      <c r="K900" s="81"/>
      <c r="L900" s="81"/>
      <c r="M900" s="81"/>
      <c r="N900" s="81"/>
    </row>
    <row r="901" spans="1:14" x14ac:dyDescent="0.45">
      <c r="A901">
        <v>53051501</v>
      </c>
      <c r="B901" t="s">
        <v>365</v>
      </c>
      <c r="C901" s="81">
        <v>0</v>
      </c>
      <c r="D901" s="81">
        <v>154490984</v>
      </c>
      <c r="E901" s="81">
        <v>2578308</v>
      </c>
      <c r="F901" s="81">
        <v>151912676</v>
      </c>
      <c r="K901" s="81"/>
      <c r="L901" s="81"/>
      <c r="M901" s="81"/>
      <c r="N901" s="81"/>
    </row>
    <row r="902" spans="1:14" x14ac:dyDescent="0.45">
      <c r="A902">
        <v>53051502</v>
      </c>
      <c r="B902" t="s">
        <v>43</v>
      </c>
      <c r="C902" s="81">
        <v>0</v>
      </c>
      <c r="D902" s="81">
        <v>74231</v>
      </c>
      <c r="E902" s="81">
        <v>0</v>
      </c>
      <c r="F902" s="81">
        <v>74231</v>
      </c>
      <c r="K902" s="81"/>
      <c r="L902" s="81"/>
      <c r="M902" s="81"/>
      <c r="N902" s="81"/>
    </row>
    <row r="903" spans="1:14" x14ac:dyDescent="0.45">
      <c r="A903">
        <v>530520</v>
      </c>
      <c r="B903" t="s">
        <v>17</v>
      </c>
      <c r="C903" s="81">
        <v>0</v>
      </c>
      <c r="D903" s="81">
        <v>1779787887</v>
      </c>
      <c r="E903" s="81">
        <v>1928763</v>
      </c>
      <c r="F903" s="81">
        <v>1777859124</v>
      </c>
      <c r="K903" s="81"/>
      <c r="L903" s="81"/>
      <c r="M903" s="81"/>
      <c r="N903" s="81"/>
    </row>
    <row r="904" spans="1:14" x14ac:dyDescent="0.45">
      <c r="A904">
        <v>53052001</v>
      </c>
      <c r="B904" t="s">
        <v>366</v>
      </c>
      <c r="C904" s="81">
        <v>0</v>
      </c>
      <c r="D904" s="81">
        <v>1380503916</v>
      </c>
      <c r="E904" s="81">
        <v>190619</v>
      </c>
      <c r="F904" s="81">
        <v>1380313297</v>
      </c>
      <c r="K904" s="81"/>
      <c r="L904" s="81"/>
      <c r="M904" s="81"/>
      <c r="N904" s="81"/>
    </row>
    <row r="905" spans="1:14" x14ac:dyDescent="0.45">
      <c r="A905">
        <v>53052002</v>
      </c>
      <c r="B905" t="s">
        <v>367</v>
      </c>
      <c r="C905" s="81">
        <v>0</v>
      </c>
      <c r="D905" s="81">
        <v>380021253</v>
      </c>
      <c r="E905" s="81">
        <v>1738144</v>
      </c>
      <c r="F905" s="81">
        <v>378283109</v>
      </c>
      <c r="K905" s="81"/>
      <c r="L905" s="81"/>
      <c r="M905" s="81"/>
      <c r="N905" s="81"/>
    </row>
    <row r="906" spans="1:14" x14ac:dyDescent="0.45">
      <c r="A906">
        <v>53052004</v>
      </c>
      <c r="B906" t="s">
        <v>368</v>
      </c>
      <c r="C906" s="81">
        <v>0</v>
      </c>
      <c r="D906" s="81">
        <v>19262718</v>
      </c>
      <c r="E906" s="81">
        <v>0</v>
      </c>
      <c r="F906" s="81">
        <v>19262718</v>
      </c>
      <c r="K906" s="81"/>
      <c r="L906" s="81"/>
      <c r="M906" s="81"/>
      <c r="N906" s="81"/>
    </row>
    <row r="907" spans="1:14" x14ac:dyDescent="0.45">
      <c r="A907">
        <v>530525</v>
      </c>
      <c r="B907" t="s">
        <v>155</v>
      </c>
      <c r="C907" s="81">
        <v>0</v>
      </c>
      <c r="D907" s="81">
        <v>76541</v>
      </c>
      <c r="E907" s="81">
        <v>0</v>
      </c>
      <c r="F907" s="81">
        <v>76541</v>
      </c>
      <c r="K907" s="81"/>
      <c r="L907" s="81"/>
      <c r="M907" s="81"/>
      <c r="N907" s="81"/>
    </row>
    <row r="908" spans="1:14" x14ac:dyDescent="0.45">
      <c r="A908">
        <v>530535</v>
      </c>
      <c r="B908" t="s">
        <v>156</v>
      </c>
      <c r="C908" s="81">
        <v>0</v>
      </c>
      <c r="D908" s="81">
        <v>41914565</v>
      </c>
      <c r="E908" s="81">
        <v>726840</v>
      </c>
      <c r="F908" s="81">
        <v>41187725</v>
      </c>
      <c r="K908" s="81"/>
      <c r="L908" s="81"/>
      <c r="M908" s="81"/>
      <c r="N908" s="81"/>
    </row>
    <row r="909" spans="1:14" x14ac:dyDescent="0.45">
      <c r="A909">
        <v>53053501</v>
      </c>
      <c r="B909" t="s">
        <v>156</v>
      </c>
      <c r="C909" s="81">
        <v>0</v>
      </c>
      <c r="D909" s="81">
        <v>41914565</v>
      </c>
      <c r="E909" s="81">
        <v>726840</v>
      </c>
      <c r="F909" s="81">
        <v>41187725</v>
      </c>
      <c r="K909" s="81"/>
      <c r="L909" s="81"/>
      <c r="M909" s="81"/>
      <c r="N909" s="81"/>
    </row>
    <row r="910" spans="1:14" x14ac:dyDescent="0.45">
      <c r="A910">
        <v>530595</v>
      </c>
      <c r="B910" t="s">
        <v>49</v>
      </c>
      <c r="C910" s="81">
        <v>0</v>
      </c>
      <c r="D910" s="81">
        <v>154620007</v>
      </c>
      <c r="E910" s="81">
        <v>17335</v>
      </c>
      <c r="F910" s="81">
        <v>154602672</v>
      </c>
      <c r="K910" s="81"/>
      <c r="L910" s="81"/>
      <c r="M910" s="81"/>
      <c r="N910" s="81"/>
    </row>
    <row r="911" spans="1:14" x14ac:dyDescent="0.45">
      <c r="A911">
        <v>53059501</v>
      </c>
      <c r="B911" t="s">
        <v>369</v>
      </c>
      <c r="C911" s="81">
        <v>0</v>
      </c>
      <c r="D911" s="81">
        <v>152574511</v>
      </c>
      <c r="E911" s="81">
        <v>17335</v>
      </c>
      <c r="F911" s="81">
        <v>152557176</v>
      </c>
      <c r="K911" s="81"/>
      <c r="L911" s="81"/>
      <c r="M911" s="81"/>
      <c r="N911" s="81"/>
    </row>
    <row r="912" spans="1:14" x14ac:dyDescent="0.45">
      <c r="A912">
        <v>53059502</v>
      </c>
      <c r="B912" t="s">
        <v>49</v>
      </c>
      <c r="C912" s="81">
        <v>0</v>
      </c>
      <c r="D912" s="81">
        <v>2045496</v>
      </c>
      <c r="E912" s="81">
        <v>0</v>
      </c>
      <c r="F912" s="81">
        <v>2045496</v>
      </c>
      <c r="K912" s="81"/>
      <c r="L912" s="81"/>
      <c r="M912" s="81"/>
      <c r="N912" s="81"/>
    </row>
    <row r="913" spans="1:14" x14ac:dyDescent="0.45">
      <c r="A913">
        <v>5315</v>
      </c>
      <c r="B913" t="s">
        <v>370</v>
      </c>
      <c r="C913" s="81">
        <v>0</v>
      </c>
      <c r="D913" s="81">
        <v>296236873</v>
      </c>
      <c r="E913" s="81">
        <v>102823496</v>
      </c>
      <c r="F913" s="81">
        <v>193413377</v>
      </c>
      <c r="K913" s="81"/>
      <c r="L913" s="81"/>
      <c r="M913" s="81"/>
      <c r="N913" s="81"/>
    </row>
    <row r="914" spans="1:14" x14ac:dyDescent="0.45">
      <c r="A914">
        <v>531515</v>
      </c>
      <c r="B914" t="s">
        <v>371</v>
      </c>
      <c r="C914" s="81">
        <v>0</v>
      </c>
      <c r="D914" s="81">
        <v>281070605</v>
      </c>
      <c r="E914" s="81">
        <v>102582256</v>
      </c>
      <c r="F914" s="81">
        <v>178488349</v>
      </c>
      <c r="K914" s="81"/>
      <c r="L914" s="81"/>
      <c r="M914" s="81"/>
      <c r="N914" s="81"/>
    </row>
    <row r="915" spans="1:14" x14ac:dyDescent="0.45">
      <c r="A915">
        <v>53151501</v>
      </c>
      <c r="B915" t="s">
        <v>371</v>
      </c>
      <c r="C915" s="81">
        <v>0</v>
      </c>
      <c r="D915" s="81">
        <v>281070605</v>
      </c>
      <c r="E915" s="81">
        <v>102582256</v>
      </c>
      <c r="F915" s="81">
        <v>178488349</v>
      </c>
      <c r="K915" s="81"/>
      <c r="L915" s="81"/>
      <c r="M915" s="81"/>
      <c r="N915" s="81"/>
    </row>
    <row r="916" spans="1:14" x14ac:dyDescent="0.45">
      <c r="A916">
        <v>531520</v>
      </c>
      <c r="B916" t="s">
        <v>372</v>
      </c>
      <c r="C916" s="81">
        <v>0</v>
      </c>
      <c r="D916" s="81">
        <v>15166268</v>
      </c>
      <c r="E916" s="81">
        <v>241240</v>
      </c>
      <c r="F916" s="81">
        <v>14925028</v>
      </c>
      <c r="K916" s="81"/>
      <c r="L916" s="81"/>
      <c r="M916" s="81"/>
      <c r="N916" s="81"/>
    </row>
    <row r="917" spans="1:14" x14ac:dyDescent="0.45">
      <c r="A917">
        <v>53152001</v>
      </c>
      <c r="B917" t="s">
        <v>372</v>
      </c>
      <c r="C917" s="81">
        <v>0</v>
      </c>
      <c r="D917" s="81">
        <v>15166268</v>
      </c>
      <c r="E917" s="81">
        <v>241240</v>
      </c>
      <c r="F917" s="81">
        <v>14925028</v>
      </c>
      <c r="K917" s="81"/>
      <c r="L917" s="81"/>
      <c r="M917" s="81"/>
      <c r="N917" s="81"/>
    </row>
    <row r="918" spans="1:14" x14ac:dyDescent="0.45">
      <c r="A918">
        <v>5315200101</v>
      </c>
      <c r="B918" t="s">
        <v>373</v>
      </c>
      <c r="C918" s="81">
        <v>0</v>
      </c>
      <c r="D918" s="81">
        <v>15028464</v>
      </c>
      <c r="E918" s="81">
        <v>241240</v>
      </c>
      <c r="F918" s="81">
        <v>14787224</v>
      </c>
      <c r="K918" s="81"/>
      <c r="L918" s="81"/>
      <c r="M918" s="81"/>
      <c r="N918" s="81"/>
    </row>
    <row r="919" spans="1:14" x14ac:dyDescent="0.45">
      <c r="A919">
        <v>5315200102</v>
      </c>
      <c r="B919" t="s">
        <v>44</v>
      </c>
      <c r="C919" s="81">
        <v>0</v>
      </c>
      <c r="D919" s="81">
        <v>137804</v>
      </c>
      <c r="E919" s="81">
        <v>0</v>
      </c>
      <c r="F919" s="81">
        <v>137804</v>
      </c>
      <c r="K919" s="81"/>
      <c r="L919" s="81"/>
      <c r="M919" s="81"/>
      <c r="N919" s="81"/>
    </row>
    <row r="920" spans="1:14" x14ac:dyDescent="0.45">
      <c r="A920">
        <v>5395</v>
      </c>
      <c r="B920" t="s">
        <v>374</v>
      </c>
      <c r="C920" s="81">
        <v>0</v>
      </c>
      <c r="D920" s="81">
        <v>108074823</v>
      </c>
      <c r="E920" s="81">
        <v>34298</v>
      </c>
      <c r="F920" s="81">
        <v>108040525</v>
      </c>
      <c r="K920" s="81"/>
      <c r="L920" s="81"/>
      <c r="M920" s="81"/>
      <c r="N920" s="81"/>
    </row>
    <row r="921" spans="1:14" x14ac:dyDescent="0.45">
      <c r="A921">
        <v>539510</v>
      </c>
      <c r="B921" t="s">
        <v>913</v>
      </c>
      <c r="C921" s="81">
        <v>0</v>
      </c>
      <c r="D921" s="81">
        <v>6812529</v>
      </c>
      <c r="E921" s="81">
        <v>0</v>
      </c>
      <c r="F921" s="81">
        <v>6812529</v>
      </c>
      <c r="K921" s="81"/>
      <c r="L921" s="81"/>
      <c r="M921" s="81"/>
      <c r="N921" s="81"/>
    </row>
    <row r="922" spans="1:14" x14ac:dyDescent="0.45">
      <c r="A922">
        <v>539520</v>
      </c>
      <c r="B922" t="s">
        <v>375</v>
      </c>
      <c r="C922" s="81">
        <v>0</v>
      </c>
      <c r="D922" s="81">
        <v>100395230</v>
      </c>
      <c r="E922" s="81">
        <v>0</v>
      </c>
      <c r="F922" s="81">
        <v>100395230</v>
      </c>
      <c r="K922" s="81"/>
      <c r="L922" s="81"/>
      <c r="M922" s="81"/>
      <c r="N922" s="81"/>
    </row>
    <row r="923" spans="1:14" x14ac:dyDescent="0.45">
      <c r="A923">
        <v>539580</v>
      </c>
      <c r="B923" t="s">
        <v>168</v>
      </c>
      <c r="C923" s="81">
        <v>0</v>
      </c>
      <c r="D923" s="81">
        <v>134864</v>
      </c>
      <c r="E923" s="81">
        <v>34298</v>
      </c>
      <c r="F923" s="81">
        <v>100566</v>
      </c>
      <c r="K923" s="81"/>
      <c r="L923" s="81"/>
      <c r="M923" s="81"/>
      <c r="N923" s="81"/>
    </row>
    <row r="924" spans="1:14" x14ac:dyDescent="0.45">
      <c r="A924">
        <v>53958001</v>
      </c>
      <c r="B924" t="s">
        <v>168</v>
      </c>
      <c r="C924" s="81">
        <v>0</v>
      </c>
      <c r="D924" s="81">
        <v>134864</v>
      </c>
      <c r="E924" s="81">
        <v>34298</v>
      </c>
      <c r="F924" s="81">
        <v>100566</v>
      </c>
      <c r="K924" s="81"/>
      <c r="L924" s="81"/>
      <c r="M924" s="81"/>
      <c r="N924" s="81"/>
    </row>
    <row r="925" spans="1:14" x14ac:dyDescent="0.45">
      <c r="A925">
        <v>539595</v>
      </c>
      <c r="B925" t="s">
        <v>49</v>
      </c>
      <c r="C925" s="81">
        <v>0</v>
      </c>
      <c r="D925" s="81">
        <v>732200</v>
      </c>
      <c r="E925" s="81">
        <v>0</v>
      </c>
      <c r="F925" s="81">
        <v>732200</v>
      </c>
      <c r="K925" s="81"/>
      <c r="L925" s="81"/>
      <c r="M925" s="81"/>
      <c r="N925" s="81"/>
    </row>
    <row r="926" spans="1:14" x14ac:dyDescent="0.45">
      <c r="A926">
        <v>53959501</v>
      </c>
      <c r="B926" t="s">
        <v>376</v>
      </c>
      <c r="C926" s="81">
        <v>0</v>
      </c>
      <c r="D926" s="81">
        <v>732200</v>
      </c>
      <c r="E926" s="81">
        <v>0</v>
      </c>
      <c r="F926" s="81">
        <v>732200</v>
      </c>
      <c r="K926" s="81"/>
      <c r="L926" s="81"/>
      <c r="M926" s="81"/>
      <c r="N926" s="81"/>
    </row>
    <row r="927" spans="1:14" x14ac:dyDescent="0.45">
      <c r="A927">
        <v>54</v>
      </c>
      <c r="B927" t="s">
        <v>377</v>
      </c>
      <c r="C927" s="81">
        <v>0</v>
      </c>
      <c r="D927" s="81">
        <v>441014672</v>
      </c>
      <c r="E927" s="81">
        <v>0</v>
      </c>
      <c r="F927" s="81">
        <v>441014672</v>
      </c>
      <c r="K927" s="81"/>
      <c r="L927" s="81"/>
      <c r="M927" s="81"/>
      <c r="N927" s="81"/>
    </row>
    <row r="928" spans="1:14" x14ac:dyDescent="0.45">
      <c r="A928">
        <v>5405</v>
      </c>
      <c r="B928" t="s">
        <v>378</v>
      </c>
      <c r="C928" s="81">
        <v>0</v>
      </c>
      <c r="D928" s="81">
        <v>441014672</v>
      </c>
      <c r="E928" s="81">
        <v>0</v>
      </c>
      <c r="F928" s="81">
        <v>441014672</v>
      </c>
      <c r="K928" s="81"/>
      <c r="L928" s="81"/>
      <c r="M928" s="81"/>
      <c r="N928" s="81"/>
    </row>
    <row r="929" spans="1:14" x14ac:dyDescent="0.45">
      <c r="A929">
        <v>540505</v>
      </c>
      <c r="B929" t="s">
        <v>378</v>
      </c>
      <c r="C929" s="81">
        <v>0</v>
      </c>
      <c r="D929" s="81">
        <v>441014672</v>
      </c>
      <c r="E929" s="81">
        <v>0</v>
      </c>
      <c r="F929" s="81">
        <v>441014672</v>
      </c>
      <c r="K929" s="81"/>
      <c r="L929" s="81"/>
      <c r="M929" s="81"/>
      <c r="N929" s="81"/>
    </row>
    <row r="930" spans="1:14" x14ac:dyDescent="0.45">
      <c r="A930">
        <v>54050501</v>
      </c>
      <c r="B930" t="s">
        <v>379</v>
      </c>
      <c r="C930" s="81">
        <v>0</v>
      </c>
      <c r="D930" s="81">
        <v>441014672</v>
      </c>
      <c r="E930" s="81">
        <v>0</v>
      </c>
      <c r="F930" s="81">
        <v>441014672</v>
      </c>
      <c r="K930" s="81"/>
      <c r="L930" s="81"/>
      <c r="M930" s="81"/>
      <c r="N930" s="81"/>
    </row>
    <row r="931" spans="1:14" x14ac:dyDescent="0.45">
      <c r="A931">
        <v>6</v>
      </c>
      <c r="B931" t="s">
        <v>380</v>
      </c>
      <c r="C931" s="81">
        <v>0</v>
      </c>
      <c r="D931" s="81">
        <v>29413543018</v>
      </c>
      <c r="E931" s="81">
        <v>3679953355</v>
      </c>
      <c r="F931" s="81">
        <v>25733589663</v>
      </c>
      <c r="K931" s="81"/>
      <c r="L931" s="81"/>
      <c r="M931" s="81"/>
      <c r="N931" s="81"/>
    </row>
    <row r="932" spans="1:14" x14ac:dyDescent="0.45">
      <c r="A932">
        <v>61</v>
      </c>
      <c r="B932" t="s">
        <v>381</v>
      </c>
      <c r="C932" s="81">
        <v>0</v>
      </c>
      <c r="D932" s="81">
        <v>29413543018</v>
      </c>
      <c r="E932" s="81">
        <v>3679953355</v>
      </c>
      <c r="F932" s="81">
        <v>25733589663</v>
      </c>
      <c r="K932" s="81"/>
      <c r="L932" s="81"/>
      <c r="M932" s="81"/>
      <c r="N932" s="81"/>
    </row>
    <row r="933" spans="1:14" x14ac:dyDescent="0.45">
      <c r="A933">
        <v>6135</v>
      </c>
      <c r="B933" t="s">
        <v>382</v>
      </c>
      <c r="C933" s="81">
        <v>0</v>
      </c>
      <c r="D933" s="81">
        <v>29332317818</v>
      </c>
      <c r="E933" s="81">
        <v>3677895355</v>
      </c>
      <c r="F933" s="81">
        <v>25654422463</v>
      </c>
      <c r="K933" s="81"/>
      <c r="L933" s="81"/>
      <c r="M933" s="81"/>
      <c r="N933" s="81"/>
    </row>
    <row r="934" spans="1:14" x14ac:dyDescent="0.45">
      <c r="A934">
        <v>613595</v>
      </c>
      <c r="B934" t="s">
        <v>383</v>
      </c>
      <c r="C934" s="81">
        <v>0</v>
      </c>
      <c r="D934" s="81">
        <v>29332317818</v>
      </c>
      <c r="E934" s="81">
        <v>3677895355</v>
      </c>
      <c r="F934" s="81">
        <v>25654422463</v>
      </c>
      <c r="K934" s="81"/>
      <c r="L934" s="81"/>
      <c r="M934" s="81"/>
      <c r="N934" s="81"/>
    </row>
    <row r="935" spans="1:14" x14ac:dyDescent="0.45">
      <c r="A935">
        <v>613595002</v>
      </c>
      <c r="B935" t="s">
        <v>98</v>
      </c>
      <c r="C935" s="81">
        <v>0</v>
      </c>
      <c r="D935" s="81">
        <v>2038574790</v>
      </c>
      <c r="E935" s="81">
        <v>31474780</v>
      </c>
      <c r="F935" s="81">
        <v>2007100010</v>
      </c>
      <c r="K935" s="81"/>
      <c r="L935" s="81"/>
      <c r="M935" s="81"/>
      <c r="N935" s="81"/>
    </row>
    <row r="936" spans="1:14" x14ac:dyDescent="0.45">
      <c r="A936">
        <v>613595003</v>
      </c>
      <c r="B936" t="s">
        <v>384</v>
      </c>
      <c r="C936" s="81">
        <v>0</v>
      </c>
      <c r="D936" s="81">
        <v>12124851836</v>
      </c>
      <c r="E936" s="81">
        <v>1302339489</v>
      </c>
      <c r="F936" s="81">
        <v>10822512347</v>
      </c>
      <c r="K936" s="81"/>
      <c r="L936" s="81"/>
      <c r="M936" s="81"/>
      <c r="N936" s="81"/>
    </row>
    <row r="937" spans="1:14" x14ac:dyDescent="0.45">
      <c r="A937">
        <v>613595004</v>
      </c>
      <c r="B937" t="s">
        <v>100</v>
      </c>
      <c r="C937" s="81">
        <v>0</v>
      </c>
      <c r="D937" s="81">
        <v>62682844</v>
      </c>
      <c r="E937" s="81">
        <v>620860</v>
      </c>
      <c r="F937" s="81">
        <v>62061984</v>
      </c>
      <c r="K937" s="81"/>
      <c r="L937" s="81"/>
      <c r="M937" s="81"/>
      <c r="N937" s="81"/>
    </row>
    <row r="938" spans="1:14" x14ac:dyDescent="0.45">
      <c r="A938">
        <v>613595006</v>
      </c>
      <c r="B938" t="s">
        <v>101</v>
      </c>
      <c r="C938" s="81">
        <v>0</v>
      </c>
      <c r="D938" s="81">
        <v>6450696</v>
      </c>
      <c r="E938" s="81">
        <v>688551</v>
      </c>
      <c r="F938" s="81">
        <v>5762145</v>
      </c>
      <c r="K938" s="81"/>
      <c r="L938" s="81"/>
      <c r="M938" s="81"/>
      <c r="N938" s="81"/>
    </row>
    <row r="939" spans="1:14" x14ac:dyDescent="0.45">
      <c r="A939">
        <v>613595008</v>
      </c>
      <c r="B939" t="s">
        <v>102</v>
      </c>
      <c r="C939" s="81">
        <v>0</v>
      </c>
      <c r="D939" s="81">
        <v>1180337066</v>
      </c>
      <c r="E939" s="81">
        <v>61567765</v>
      </c>
      <c r="F939" s="81">
        <v>1118769301</v>
      </c>
      <c r="K939" s="81"/>
      <c r="L939" s="81"/>
      <c r="M939" s="81"/>
      <c r="N939" s="81"/>
    </row>
    <row r="940" spans="1:14" x14ac:dyDescent="0.45">
      <c r="A940">
        <v>613595009</v>
      </c>
      <c r="B940" t="s">
        <v>385</v>
      </c>
      <c r="C940" s="81">
        <v>0</v>
      </c>
      <c r="D940" s="81">
        <v>13576572583</v>
      </c>
      <c r="E940" s="81">
        <v>260253424</v>
      </c>
      <c r="F940" s="81">
        <v>13316319159</v>
      </c>
      <c r="K940" s="81"/>
      <c r="L940" s="81"/>
      <c r="M940" s="81"/>
      <c r="N940" s="81"/>
    </row>
    <row r="941" spans="1:14" x14ac:dyDescent="0.45">
      <c r="A941">
        <v>613595015</v>
      </c>
      <c r="B941" t="s">
        <v>386</v>
      </c>
      <c r="C941" s="81">
        <v>0</v>
      </c>
      <c r="D941" s="81">
        <v>310953416</v>
      </c>
      <c r="E941" s="81">
        <v>8348155</v>
      </c>
      <c r="F941" s="81">
        <v>302605261</v>
      </c>
      <c r="K941" s="81"/>
      <c r="L941" s="81"/>
      <c r="M941" s="81"/>
      <c r="N941" s="81"/>
    </row>
    <row r="942" spans="1:14" x14ac:dyDescent="0.45">
      <c r="A942">
        <v>613595017</v>
      </c>
      <c r="B942" t="s">
        <v>387</v>
      </c>
      <c r="C942" s="81">
        <v>0</v>
      </c>
      <c r="D942" s="81">
        <v>11807587</v>
      </c>
      <c r="E942" s="81">
        <v>2012602331</v>
      </c>
      <c r="F942" s="81">
        <v>-2000794744</v>
      </c>
      <c r="K942" s="81"/>
      <c r="L942" s="81"/>
      <c r="M942" s="81"/>
      <c r="N942" s="81"/>
    </row>
    <row r="943" spans="1:14" x14ac:dyDescent="0.45">
      <c r="A943">
        <v>613595018</v>
      </c>
      <c r="B943" t="s">
        <v>388</v>
      </c>
      <c r="C943" s="81">
        <v>0</v>
      </c>
      <c r="D943" s="81">
        <v>20087000</v>
      </c>
      <c r="E943" s="81">
        <v>0</v>
      </c>
      <c r="F943" s="81">
        <v>20087000</v>
      </c>
      <c r="K943" s="81"/>
      <c r="L943" s="81"/>
      <c r="M943" s="81"/>
      <c r="N943" s="81"/>
    </row>
    <row r="944" spans="1:14" x14ac:dyDescent="0.45">
      <c r="A944">
        <v>6155</v>
      </c>
      <c r="B944" t="s">
        <v>389</v>
      </c>
      <c r="C944" s="81">
        <v>0</v>
      </c>
      <c r="D944" s="81">
        <v>81225200</v>
      </c>
      <c r="E944" s="81">
        <v>2058000</v>
      </c>
      <c r="F944" s="81">
        <v>79167200</v>
      </c>
      <c r="K944" s="81"/>
      <c r="L944" s="81"/>
      <c r="M944" s="81"/>
      <c r="N944" s="81"/>
    </row>
    <row r="945" spans="1:14" x14ac:dyDescent="0.45">
      <c r="A945">
        <v>615595</v>
      </c>
      <c r="B945" t="s">
        <v>105</v>
      </c>
      <c r="C945" s="81">
        <v>0</v>
      </c>
      <c r="D945" s="81">
        <v>81225200</v>
      </c>
      <c r="E945" s="81">
        <v>2058000</v>
      </c>
      <c r="F945" s="81">
        <v>79167200</v>
      </c>
      <c r="K945" s="81"/>
      <c r="L945" s="81"/>
      <c r="M945" s="81"/>
      <c r="N945" s="81"/>
    </row>
    <row r="946" spans="1:14" x14ac:dyDescent="0.45">
      <c r="A946">
        <v>61559505</v>
      </c>
      <c r="B946" t="s">
        <v>390</v>
      </c>
      <c r="C946" s="81">
        <v>0</v>
      </c>
      <c r="D946" s="81">
        <v>81225200</v>
      </c>
      <c r="E946" s="81">
        <v>2058000</v>
      </c>
      <c r="F946" s="81">
        <v>79167200</v>
      </c>
      <c r="K946" s="81"/>
      <c r="L946" s="81"/>
      <c r="M946" s="81"/>
      <c r="N946" s="81"/>
    </row>
    <row r="947" spans="1:14" x14ac:dyDescent="0.45">
      <c r="A947">
        <v>8</v>
      </c>
      <c r="B947" t="s">
        <v>391</v>
      </c>
      <c r="C947" s="81">
        <v>46850666008</v>
      </c>
      <c r="D947" s="81">
        <v>22131840979</v>
      </c>
      <c r="E947" s="81">
        <v>199822574</v>
      </c>
      <c r="F947" s="81">
        <v>68782684413</v>
      </c>
      <c r="K947" s="81"/>
      <c r="L947" s="81"/>
      <c r="M947" s="81"/>
      <c r="N947" s="81"/>
    </row>
    <row r="948" spans="1:14" x14ac:dyDescent="0.45">
      <c r="A948">
        <v>83</v>
      </c>
      <c r="B948" t="s">
        <v>392</v>
      </c>
      <c r="C948" s="81">
        <v>46850666008</v>
      </c>
      <c r="D948" s="81">
        <v>22131840979</v>
      </c>
      <c r="E948" s="81">
        <v>199822574</v>
      </c>
      <c r="F948" s="81">
        <v>68782684413</v>
      </c>
      <c r="K948" s="81"/>
      <c r="L948" s="81"/>
      <c r="M948" s="81"/>
      <c r="N948" s="81"/>
    </row>
    <row r="949" spans="1:14" x14ac:dyDescent="0.45">
      <c r="A949">
        <v>8395</v>
      </c>
      <c r="B949" t="s">
        <v>393</v>
      </c>
      <c r="C949" s="81">
        <v>46850666008</v>
      </c>
      <c r="D949" s="81">
        <v>22131840979</v>
      </c>
      <c r="E949" s="81">
        <v>199822574</v>
      </c>
      <c r="F949" s="81">
        <v>68782684413</v>
      </c>
      <c r="K949" s="81"/>
      <c r="L949" s="81"/>
      <c r="M949" s="81"/>
      <c r="N949" s="81"/>
    </row>
    <row r="950" spans="1:14" x14ac:dyDescent="0.45">
      <c r="A950">
        <v>839595</v>
      </c>
      <c r="B950" t="s">
        <v>394</v>
      </c>
      <c r="C950" s="81">
        <v>46850666008</v>
      </c>
      <c r="D950" s="81">
        <v>22131840979</v>
      </c>
      <c r="E950" s="81">
        <v>199822574</v>
      </c>
      <c r="F950" s="81">
        <v>68782684413</v>
      </c>
      <c r="K950" s="81"/>
      <c r="L950" s="81"/>
      <c r="M950" s="81"/>
      <c r="N950" s="81"/>
    </row>
    <row r="951" spans="1:14" x14ac:dyDescent="0.45">
      <c r="A951">
        <v>83959501</v>
      </c>
      <c r="B951" t="s">
        <v>395</v>
      </c>
      <c r="C951" s="81">
        <v>14034074668</v>
      </c>
      <c r="D951" s="81">
        <v>5823466924</v>
      </c>
      <c r="E951" s="81">
        <v>0</v>
      </c>
      <c r="F951" s="81">
        <v>19857541592</v>
      </c>
      <c r="K951" s="81"/>
      <c r="L951" s="81"/>
      <c r="M951" s="81"/>
      <c r="N951" s="81"/>
    </row>
    <row r="952" spans="1:14" x14ac:dyDescent="0.45">
      <c r="A952">
        <v>8395950101</v>
      </c>
      <c r="B952" t="s">
        <v>20</v>
      </c>
      <c r="C952" s="81">
        <v>8340858156</v>
      </c>
      <c r="D952" s="81">
        <v>5823466924</v>
      </c>
      <c r="E952" s="81">
        <v>0</v>
      </c>
      <c r="F952" s="81">
        <v>14164325080</v>
      </c>
      <c r="K952" s="81"/>
      <c r="L952" s="81"/>
      <c r="M952" s="81"/>
      <c r="N952" s="81"/>
    </row>
    <row r="953" spans="1:14" x14ac:dyDescent="0.45">
      <c r="A953">
        <v>8395950102</v>
      </c>
      <c r="B953" t="s">
        <v>396</v>
      </c>
      <c r="C953" s="81">
        <v>1876288793</v>
      </c>
      <c r="D953" s="81">
        <v>0</v>
      </c>
      <c r="E953" s="81">
        <v>0</v>
      </c>
      <c r="F953" s="81">
        <v>1876288793</v>
      </c>
      <c r="K953" s="81"/>
      <c r="L953" s="81"/>
      <c r="M953" s="81"/>
      <c r="N953" s="81"/>
    </row>
    <row r="954" spans="1:14" x14ac:dyDescent="0.45">
      <c r="A954">
        <v>8395950103</v>
      </c>
      <c r="B954" t="s">
        <v>344</v>
      </c>
      <c r="C954" s="81">
        <v>3816927719</v>
      </c>
      <c r="D954" s="81">
        <v>0</v>
      </c>
      <c r="E954" s="81">
        <v>0</v>
      </c>
      <c r="F954" s="81">
        <v>3816927719</v>
      </c>
      <c r="K954" s="81"/>
      <c r="L954" s="81"/>
      <c r="M954" s="81"/>
      <c r="N954" s="81"/>
    </row>
    <row r="955" spans="1:14" x14ac:dyDescent="0.45">
      <c r="A955">
        <v>83959502</v>
      </c>
      <c r="B955" t="s">
        <v>19</v>
      </c>
      <c r="C955" s="81">
        <v>6041490836</v>
      </c>
      <c r="D955" s="81">
        <v>1798107403</v>
      </c>
      <c r="E955" s="81">
        <v>33561071</v>
      </c>
      <c r="F955" s="81">
        <v>7806037168</v>
      </c>
      <c r="K955" s="81"/>
      <c r="L955" s="81"/>
      <c r="M955" s="81"/>
      <c r="N955" s="81"/>
    </row>
    <row r="956" spans="1:14" x14ac:dyDescent="0.45">
      <c r="A956">
        <v>8395950201</v>
      </c>
      <c r="B956" t="s">
        <v>108</v>
      </c>
      <c r="C956" s="81">
        <v>1955203917</v>
      </c>
      <c r="D956" s="81">
        <v>1748661527</v>
      </c>
      <c r="E956" s="81">
        <v>33353048</v>
      </c>
      <c r="F956" s="81">
        <v>3670512396</v>
      </c>
      <c r="K956" s="81"/>
      <c r="L956" s="81"/>
      <c r="M956" s="81"/>
      <c r="N956" s="81"/>
    </row>
    <row r="957" spans="1:14" x14ac:dyDescent="0.45">
      <c r="A957">
        <v>8395950202</v>
      </c>
      <c r="B957" t="s">
        <v>397</v>
      </c>
      <c r="C957" s="81">
        <v>3995894672</v>
      </c>
      <c r="D957" s="81">
        <v>49445876</v>
      </c>
      <c r="E957" s="81">
        <v>208023</v>
      </c>
      <c r="F957" s="81">
        <v>4045132525</v>
      </c>
      <c r="K957" s="81"/>
      <c r="L957" s="81"/>
      <c r="M957" s="81"/>
      <c r="N957" s="81"/>
    </row>
    <row r="958" spans="1:14" x14ac:dyDescent="0.45">
      <c r="A958">
        <v>8395950203</v>
      </c>
      <c r="B958" t="s">
        <v>398</v>
      </c>
      <c r="C958" s="81">
        <v>90392247</v>
      </c>
      <c r="D958" s="81">
        <v>0</v>
      </c>
      <c r="E958" s="81">
        <v>0</v>
      </c>
      <c r="F958" s="81">
        <v>90392247</v>
      </c>
      <c r="K958" s="81"/>
      <c r="L958" s="81"/>
      <c r="M958" s="81"/>
      <c r="N958" s="81"/>
    </row>
    <row r="959" spans="1:14" x14ac:dyDescent="0.45">
      <c r="A959">
        <v>83959503</v>
      </c>
      <c r="B959" t="s">
        <v>399</v>
      </c>
      <c r="C959" s="81">
        <v>3510424568</v>
      </c>
      <c r="D959" s="81">
        <v>1217371224</v>
      </c>
      <c r="E959" s="81">
        <v>0</v>
      </c>
      <c r="F959" s="81">
        <v>4727795792</v>
      </c>
      <c r="K959" s="81"/>
      <c r="L959" s="81"/>
      <c r="M959" s="81"/>
      <c r="N959" s="81"/>
    </row>
    <row r="960" spans="1:14" x14ac:dyDescent="0.45">
      <c r="A960">
        <v>8395950301</v>
      </c>
      <c r="B960" t="s">
        <v>21</v>
      </c>
      <c r="C960" s="81">
        <v>3354627447</v>
      </c>
      <c r="D960" s="81">
        <v>1167987500</v>
      </c>
      <c r="E960" s="81">
        <v>0</v>
      </c>
      <c r="F960" s="81">
        <v>4522614947</v>
      </c>
      <c r="K960" s="81"/>
      <c r="L960" s="81"/>
      <c r="M960" s="81"/>
      <c r="N960" s="81"/>
    </row>
    <row r="961" spans="1:14" x14ac:dyDescent="0.45">
      <c r="A961">
        <v>8395950302</v>
      </c>
      <c r="B961" t="s">
        <v>400</v>
      </c>
      <c r="C961" s="81">
        <v>155797121</v>
      </c>
      <c r="D961" s="81">
        <v>36443265</v>
      </c>
      <c r="E961" s="81">
        <v>0</v>
      </c>
      <c r="F961" s="81">
        <v>192240386</v>
      </c>
      <c r="K961" s="81"/>
      <c r="L961" s="81"/>
      <c r="M961" s="81"/>
      <c r="N961" s="81"/>
    </row>
    <row r="962" spans="1:14" x14ac:dyDescent="0.45">
      <c r="A962">
        <v>8395950303</v>
      </c>
      <c r="B962" t="s">
        <v>24</v>
      </c>
      <c r="C962" s="81">
        <v>0</v>
      </c>
      <c r="D962" s="81">
        <v>12940459</v>
      </c>
      <c r="E962" s="81">
        <v>0</v>
      </c>
      <c r="F962" s="81">
        <v>12940459</v>
      </c>
      <c r="K962" s="81"/>
      <c r="L962" s="81"/>
      <c r="M962" s="81"/>
      <c r="N962" s="81"/>
    </row>
    <row r="963" spans="1:14" x14ac:dyDescent="0.45">
      <c r="A963">
        <v>83959504</v>
      </c>
      <c r="B963" t="s">
        <v>401</v>
      </c>
      <c r="C963" s="81">
        <v>8791147679</v>
      </c>
      <c r="D963" s="81">
        <v>8531752997</v>
      </c>
      <c r="E963" s="81">
        <v>164263972</v>
      </c>
      <c r="F963" s="81">
        <v>17158636704</v>
      </c>
      <c r="K963" s="81"/>
      <c r="L963" s="81"/>
      <c r="M963" s="81"/>
      <c r="N963" s="81"/>
    </row>
    <row r="964" spans="1:14" x14ac:dyDescent="0.45">
      <c r="A964">
        <v>8395950401</v>
      </c>
      <c r="B964" t="s">
        <v>38</v>
      </c>
      <c r="C964" s="81">
        <v>7514780963</v>
      </c>
      <c r="D964" s="81">
        <v>5798490028</v>
      </c>
      <c r="E964" s="81">
        <v>215773</v>
      </c>
      <c r="F964" s="81">
        <v>13313055218</v>
      </c>
      <c r="K964" s="81"/>
      <c r="L964" s="81"/>
      <c r="M964" s="81"/>
      <c r="N964" s="81"/>
    </row>
    <row r="965" spans="1:14" x14ac:dyDescent="0.45">
      <c r="A965">
        <v>8395950402</v>
      </c>
      <c r="B965" t="s">
        <v>117</v>
      </c>
      <c r="C965" s="81">
        <v>496759349</v>
      </c>
      <c r="D965" s="81">
        <v>52375205</v>
      </c>
      <c r="E965" s="81">
        <v>0</v>
      </c>
      <c r="F965" s="81">
        <v>549134554</v>
      </c>
      <c r="K965" s="81"/>
      <c r="L965" s="81"/>
      <c r="M965" s="81"/>
      <c r="N965" s="81"/>
    </row>
    <row r="966" spans="1:14" x14ac:dyDescent="0.45">
      <c r="A966">
        <v>839595040201</v>
      </c>
      <c r="B966" t="s">
        <v>402</v>
      </c>
      <c r="C966" s="81">
        <v>70404371</v>
      </c>
      <c r="D966" s="81">
        <v>0</v>
      </c>
      <c r="E966" s="81">
        <v>0</v>
      </c>
      <c r="F966" s="81">
        <v>70404371</v>
      </c>
      <c r="K966" s="81"/>
      <c r="L966" s="81"/>
      <c r="M966" s="81"/>
      <c r="N966" s="81"/>
    </row>
    <row r="967" spans="1:14" x14ac:dyDescent="0.45">
      <c r="A967">
        <v>839595040202</v>
      </c>
      <c r="B967" t="s">
        <v>403</v>
      </c>
      <c r="C967" s="81">
        <v>426354978</v>
      </c>
      <c r="D967" s="81">
        <v>52375205</v>
      </c>
      <c r="E967" s="81">
        <v>0</v>
      </c>
      <c r="F967" s="81">
        <v>478730183</v>
      </c>
      <c r="K967" s="81"/>
      <c r="L967" s="81"/>
      <c r="M967" s="81"/>
      <c r="N967" s="81"/>
    </row>
    <row r="968" spans="1:14" x14ac:dyDescent="0.45">
      <c r="A968">
        <v>8395950403</v>
      </c>
      <c r="B968" t="s">
        <v>404</v>
      </c>
      <c r="C968" s="81">
        <v>330200522</v>
      </c>
      <c r="D968" s="81">
        <v>634120483</v>
      </c>
      <c r="E968" s="81">
        <v>7261</v>
      </c>
      <c r="F968" s="81">
        <v>964313744</v>
      </c>
      <c r="K968" s="81"/>
      <c r="L968" s="81"/>
      <c r="M968" s="81"/>
      <c r="N968" s="81"/>
    </row>
    <row r="969" spans="1:14" x14ac:dyDescent="0.45">
      <c r="A969">
        <v>8395950404</v>
      </c>
      <c r="B969" t="s">
        <v>39</v>
      </c>
      <c r="C969" s="81">
        <v>449406845</v>
      </c>
      <c r="D969" s="81">
        <v>2012256824</v>
      </c>
      <c r="E969" s="81">
        <v>3</v>
      </c>
      <c r="F969" s="81">
        <v>2461663666</v>
      </c>
      <c r="K969" s="81"/>
      <c r="L969" s="81"/>
      <c r="M969" s="81"/>
      <c r="N969" s="81"/>
    </row>
    <row r="970" spans="1:14" x14ac:dyDescent="0.45">
      <c r="A970">
        <v>8395950405</v>
      </c>
      <c r="B970" t="s">
        <v>405</v>
      </c>
      <c r="C970" s="81">
        <v>0</v>
      </c>
      <c r="D970" s="81">
        <v>34510457</v>
      </c>
      <c r="E970" s="81">
        <v>164040935</v>
      </c>
      <c r="F970" s="81">
        <v>-129530478</v>
      </c>
      <c r="K970" s="81"/>
      <c r="L970" s="81"/>
      <c r="M970" s="81"/>
      <c r="N970" s="81"/>
    </row>
    <row r="971" spans="1:14" x14ac:dyDescent="0.45">
      <c r="A971">
        <v>83959505</v>
      </c>
      <c r="B971" t="s">
        <v>406</v>
      </c>
      <c r="C971" s="81">
        <v>443130989</v>
      </c>
      <c r="D971" s="81">
        <v>91844571</v>
      </c>
      <c r="E971" s="81">
        <v>0</v>
      </c>
      <c r="F971" s="81">
        <v>534975560</v>
      </c>
      <c r="K971" s="81"/>
      <c r="L971" s="81"/>
      <c r="M971" s="81"/>
      <c r="N971" s="81"/>
    </row>
    <row r="972" spans="1:14" x14ac:dyDescent="0.45">
      <c r="A972">
        <v>8395950501</v>
      </c>
      <c r="B972" t="s">
        <v>295</v>
      </c>
      <c r="C972" s="81">
        <v>443130989</v>
      </c>
      <c r="D972" s="81">
        <v>91844571</v>
      </c>
      <c r="E972" s="81">
        <v>0</v>
      </c>
      <c r="F972" s="81">
        <v>534975560</v>
      </c>
      <c r="K972" s="81"/>
      <c r="L972" s="81"/>
      <c r="M972" s="81"/>
      <c r="N972" s="81"/>
    </row>
    <row r="973" spans="1:14" x14ac:dyDescent="0.45">
      <c r="A973">
        <v>83959506</v>
      </c>
      <c r="B973" t="s">
        <v>407</v>
      </c>
      <c r="C973" s="81">
        <v>3324743856</v>
      </c>
      <c r="D973" s="81">
        <v>756299568</v>
      </c>
      <c r="E973" s="81">
        <v>0</v>
      </c>
      <c r="F973" s="81">
        <v>4081043424</v>
      </c>
      <c r="K973" s="81"/>
      <c r="L973" s="81"/>
      <c r="M973" s="81"/>
      <c r="N973" s="81"/>
    </row>
    <row r="974" spans="1:14" x14ac:dyDescent="0.45">
      <c r="A974">
        <v>8395950601</v>
      </c>
      <c r="B974" t="s">
        <v>289</v>
      </c>
      <c r="C974" s="81">
        <v>3324743856</v>
      </c>
      <c r="D974" s="81">
        <v>756299568</v>
      </c>
      <c r="E974" s="81">
        <v>0</v>
      </c>
      <c r="F974" s="81">
        <v>4081043424</v>
      </c>
      <c r="K974" s="81"/>
      <c r="L974" s="81"/>
      <c r="M974" s="81"/>
      <c r="N974" s="81"/>
    </row>
    <row r="975" spans="1:14" x14ac:dyDescent="0.45">
      <c r="A975">
        <v>83959507</v>
      </c>
      <c r="B975" t="s">
        <v>36</v>
      </c>
      <c r="C975" s="81">
        <v>4100708502</v>
      </c>
      <c r="D975" s="81">
        <v>1301139600</v>
      </c>
      <c r="E975" s="81">
        <v>1927663</v>
      </c>
      <c r="F975" s="81">
        <v>5399920439</v>
      </c>
      <c r="K975" s="81"/>
      <c r="L975" s="81"/>
      <c r="M975" s="81"/>
      <c r="N975" s="81"/>
    </row>
    <row r="976" spans="1:14" x14ac:dyDescent="0.45">
      <c r="A976">
        <v>8395950701</v>
      </c>
      <c r="B976" t="s">
        <v>123</v>
      </c>
      <c r="C976" s="81">
        <v>3936626606</v>
      </c>
      <c r="D976" s="81">
        <v>1247932654</v>
      </c>
      <c r="E976" s="81">
        <v>1890731</v>
      </c>
      <c r="F976" s="81">
        <v>5182668529</v>
      </c>
      <c r="K976" s="81"/>
      <c r="L976" s="81"/>
      <c r="M976" s="81"/>
      <c r="N976" s="81"/>
    </row>
    <row r="977" spans="1:14" x14ac:dyDescent="0.45">
      <c r="A977">
        <v>8395950702</v>
      </c>
      <c r="B977" t="s">
        <v>124</v>
      </c>
      <c r="C977" s="81">
        <v>164081896</v>
      </c>
      <c r="D977" s="81">
        <v>53206946</v>
      </c>
      <c r="E977" s="81">
        <v>36932</v>
      </c>
      <c r="F977" s="81">
        <v>217251910</v>
      </c>
      <c r="K977" s="81"/>
      <c r="L977" s="81"/>
      <c r="M977" s="81"/>
      <c r="N977" s="81"/>
    </row>
    <row r="978" spans="1:14" x14ac:dyDescent="0.45">
      <c r="A978">
        <v>83959508</v>
      </c>
      <c r="B978" t="s">
        <v>204</v>
      </c>
      <c r="C978" s="81">
        <v>1690490061</v>
      </c>
      <c r="D978" s="81">
        <v>583794231</v>
      </c>
      <c r="E978" s="81">
        <v>47798</v>
      </c>
      <c r="F978" s="81">
        <v>2274236494</v>
      </c>
      <c r="K978" s="81"/>
      <c r="L978" s="81"/>
      <c r="M978" s="81"/>
      <c r="N978" s="81"/>
    </row>
    <row r="979" spans="1:14" x14ac:dyDescent="0.45">
      <c r="A979">
        <v>8395950801</v>
      </c>
      <c r="B979" t="s">
        <v>408</v>
      </c>
      <c r="C979" s="81">
        <v>63538432</v>
      </c>
      <c r="D979" s="81">
        <v>9432483</v>
      </c>
      <c r="E979" s="81">
        <v>21297</v>
      </c>
      <c r="F979" s="81">
        <v>72949618</v>
      </c>
      <c r="K979" s="81"/>
      <c r="L979" s="81"/>
      <c r="M979" s="81"/>
      <c r="N979" s="81"/>
    </row>
    <row r="980" spans="1:14" x14ac:dyDescent="0.45">
      <c r="A980">
        <v>8395950802</v>
      </c>
      <c r="B980" t="s">
        <v>409</v>
      </c>
      <c r="C980" s="81">
        <v>612232586</v>
      </c>
      <c r="D980" s="81">
        <v>358359547</v>
      </c>
      <c r="E980" s="81">
        <v>26501</v>
      </c>
      <c r="F980" s="81">
        <v>970565632</v>
      </c>
      <c r="K980" s="81"/>
      <c r="L980" s="81"/>
      <c r="M980" s="81"/>
      <c r="N980" s="81"/>
    </row>
    <row r="981" spans="1:14" x14ac:dyDescent="0.45">
      <c r="A981">
        <v>8395950803</v>
      </c>
      <c r="B981" t="s">
        <v>37</v>
      </c>
      <c r="C981" s="81">
        <v>912856051</v>
      </c>
      <c r="D981" s="81">
        <v>200904081</v>
      </c>
      <c r="E981" s="81">
        <v>0</v>
      </c>
      <c r="F981" s="81">
        <v>1113760132</v>
      </c>
      <c r="K981" s="81"/>
      <c r="L981" s="81"/>
      <c r="M981" s="81"/>
      <c r="N981" s="81"/>
    </row>
    <row r="982" spans="1:14" x14ac:dyDescent="0.45">
      <c r="A982">
        <v>8395950804</v>
      </c>
      <c r="B982" t="s">
        <v>410</v>
      </c>
      <c r="C982" s="81">
        <v>101862992</v>
      </c>
      <c r="D982" s="81">
        <v>15098120</v>
      </c>
      <c r="E982" s="81">
        <v>0</v>
      </c>
      <c r="F982" s="81">
        <v>116961112</v>
      </c>
      <c r="K982" s="81"/>
      <c r="L982" s="81"/>
      <c r="M982" s="81"/>
      <c r="N982" s="81"/>
    </row>
    <row r="983" spans="1:14" x14ac:dyDescent="0.45">
      <c r="A983">
        <v>839595080402</v>
      </c>
      <c r="B983" t="s">
        <v>411</v>
      </c>
      <c r="C983" s="81">
        <v>101862992</v>
      </c>
      <c r="D983" s="81">
        <v>15098120</v>
      </c>
      <c r="E983" s="81">
        <v>0</v>
      </c>
      <c r="F983" s="81">
        <v>116961112</v>
      </c>
      <c r="K983" s="81"/>
      <c r="L983" s="81"/>
      <c r="M983" s="81"/>
      <c r="N983" s="81"/>
    </row>
    <row r="984" spans="1:14" x14ac:dyDescent="0.45">
      <c r="A984">
        <v>83959509</v>
      </c>
      <c r="B984" t="s">
        <v>353</v>
      </c>
      <c r="C984" s="81">
        <v>4814091433</v>
      </c>
      <c r="D984" s="81">
        <v>1457512364</v>
      </c>
      <c r="E984" s="81">
        <v>22070</v>
      </c>
      <c r="F984" s="81">
        <v>6271581727</v>
      </c>
      <c r="K984" s="81"/>
      <c r="L984" s="81"/>
      <c r="M984" s="81"/>
      <c r="N984" s="81"/>
    </row>
    <row r="985" spans="1:14" x14ac:dyDescent="0.45">
      <c r="A985">
        <v>8395950901</v>
      </c>
      <c r="B985" t="s">
        <v>412</v>
      </c>
      <c r="C985" s="81">
        <v>2086830940</v>
      </c>
      <c r="D985" s="81">
        <v>822148109</v>
      </c>
      <c r="E985" s="81">
        <v>0</v>
      </c>
      <c r="F985" s="81">
        <v>2908979049</v>
      </c>
      <c r="K985" s="81"/>
      <c r="L985" s="81"/>
      <c r="M985" s="81"/>
      <c r="N985" s="81"/>
    </row>
    <row r="986" spans="1:14" x14ac:dyDescent="0.45">
      <c r="A986">
        <v>8395950902</v>
      </c>
      <c r="B986" t="s">
        <v>413</v>
      </c>
      <c r="C986" s="81">
        <v>75108132</v>
      </c>
      <c r="D986" s="81">
        <v>0</v>
      </c>
      <c r="E986" s="81">
        <v>0</v>
      </c>
      <c r="F986" s="81">
        <v>75108132</v>
      </c>
      <c r="K986" s="81"/>
      <c r="L986" s="81"/>
      <c r="M986" s="81"/>
      <c r="N986" s="81"/>
    </row>
    <row r="987" spans="1:14" x14ac:dyDescent="0.45">
      <c r="A987">
        <v>8395950903</v>
      </c>
      <c r="B987" t="s">
        <v>414</v>
      </c>
      <c r="C987" s="81">
        <v>709157042</v>
      </c>
      <c r="D987" s="81">
        <v>15714017</v>
      </c>
      <c r="E987" s="81">
        <v>22070</v>
      </c>
      <c r="F987" s="81">
        <v>724848989</v>
      </c>
      <c r="K987" s="81"/>
      <c r="L987" s="81"/>
      <c r="M987" s="81"/>
      <c r="N987" s="81"/>
    </row>
    <row r="988" spans="1:14" x14ac:dyDescent="0.45">
      <c r="A988">
        <v>839595090301</v>
      </c>
      <c r="B988" t="s">
        <v>415</v>
      </c>
      <c r="C988" s="81">
        <v>36529119</v>
      </c>
      <c r="D988" s="81">
        <v>15714017</v>
      </c>
      <c r="E988" s="81">
        <v>22070</v>
      </c>
      <c r="F988" s="81">
        <v>52221066</v>
      </c>
      <c r="K988" s="81"/>
      <c r="L988" s="81"/>
      <c r="M988" s="81"/>
      <c r="N988" s="81"/>
    </row>
    <row r="989" spans="1:14" x14ac:dyDescent="0.45">
      <c r="A989">
        <v>839595090302</v>
      </c>
      <c r="B989" t="s">
        <v>416</v>
      </c>
      <c r="C989" s="81">
        <v>672627923</v>
      </c>
      <c r="D989" s="81">
        <v>0</v>
      </c>
      <c r="E989" s="81">
        <v>0</v>
      </c>
      <c r="F989" s="81">
        <v>672627923</v>
      </c>
      <c r="K989" s="81"/>
      <c r="L989" s="81"/>
      <c r="M989" s="81"/>
      <c r="N989" s="81"/>
    </row>
    <row r="990" spans="1:14" x14ac:dyDescent="0.45">
      <c r="A990">
        <v>8395950904</v>
      </c>
      <c r="B990" t="s">
        <v>417</v>
      </c>
      <c r="C990" s="81">
        <v>1376805168</v>
      </c>
      <c r="D990" s="81">
        <v>476555707</v>
      </c>
      <c r="E990" s="81">
        <v>0</v>
      </c>
      <c r="F990" s="81">
        <v>1853360875</v>
      </c>
      <c r="K990" s="81"/>
      <c r="L990" s="81"/>
      <c r="M990" s="81"/>
      <c r="N990" s="81"/>
    </row>
    <row r="991" spans="1:14" x14ac:dyDescent="0.45">
      <c r="A991">
        <v>8395950905</v>
      </c>
      <c r="B991" t="s">
        <v>418</v>
      </c>
      <c r="C991" s="81">
        <v>566190151</v>
      </c>
      <c r="D991" s="81">
        <v>143094531</v>
      </c>
      <c r="E991" s="81">
        <v>0</v>
      </c>
      <c r="F991" s="81">
        <v>709284682</v>
      </c>
      <c r="K991" s="81"/>
      <c r="L991" s="81"/>
      <c r="M991" s="81"/>
      <c r="N991" s="81"/>
    </row>
    <row r="992" spans="1:14" x14ac:dyDescent="0.45">
      <c r="A992">
        <v>83959510</v>
      </c>
      <c r="B992" t="s">
        <v>419</v>
      </c>
      <c r="C992" s="81">
        <v>99908410</v>
      </c>
      <c r="D992" s="81">
        <v>6531310</v>
      </c>
      <c r="E992" s="81">
        <v>0</v>
      </c>
      <c r="F992" s="81">
        <v>106439720</v>
      </c>
      <c r="K992" s="81"/>
      <c r="L992" s="81"/>
      <c r="M992" s="81"/>
      <c r="N992" s="81"/>
    </row>
    <row r="993" spans="1:14" x14ac:dyDescent="0.45">
      <c r="A993">
        <v>8395951001</v>
      </c>
      <c r="B993" t="s">
        <v>420</v>
      </c>
      <c r="C993" s="81">
        <v>99908410</v>
      </c>
      <c r="D993" s="81">
        <v>6531310</v>
      </c>
      <c r="E993" s="81">
        <v>0</v>
      </c>
      <c r="F993" s="81">
        <v>106439720</v>
      </c>
      <c r="K993" s="81"/>
      <c r="L993" s="81"/>
      <c r="M993" s="81"/>
      <c r="N993" s="81"/>
    </row>
    <row r="994" spans="1:14" x14ac:dyDescent="0.45">
      <c r="A994">
        <v>83959512</v>
      </c>
      <c r="B994" t="s">
        <v>421</v>
      </c>
      <c r="C994" s="81">
        <v>455006</v>
      </c>
      <c r="D994" s="81">
        <v>257922508</v>
      </c>
      <c r="E994" s="81">
        <v>0</v>
      </c>
      <c r="F994" s="81">
        <v>258377514</v>
      </c>
      <c r="K994" s="81"/>
      <c r="L994" s="81"/>
      <c r="M994" s="81"/>
      <c r="N994" s="81"/>
    </row>
    <row r="995" spans="1:14" x14ac:dyDescent="0.45">
      <c r="A995">
        <v>8395951201</v>
      </c>
      <c r="B995" t="s">
        <v>121</v>
      </c>
      <c r="C995" s="81">
        <v>455006</v>
      </c>
      <c r="D995" s="81">
        <v>257922508</v>
      </c>
      <c r="E995" s="81">
        <v>0</v>
      </c>
      <c r="F995" s="81">
        <v>258377514</v>
      </c>
      <c r="K995" s="81"/>
      <c r="L995" s="81"/>
      <c r="M995" s="81"/>
      <c r="N995" s="81"/>
    </row>
    <row r="996" spans="1:14" x14ac:dyDescent="0.45">
      <c r="A996">
        <v>83959513</v>
      </c>
      <c r="B996" t="s">
        <v>422</v>
      </c>
      <c r="C996" s="81">
        <v>0</v>
      </c>
      <c r="D996" s="81">
        <v>306098279</v>
      </c>
      <c r="E996" s="81">
        <v>0</v>
      </c>
      <c r="F996" s="81">
        <v>306098279</v>
      </c>
      <c r="K996" s="81"/>
      <c r="L996" s="81"/>
      <c r="M996" s="81"/>
      <c r="N996" s="81"/>
    </row>
    <row r="997" spans="1:14" x14ac:dyDescent="0.45">
      <c r="A997">
        <v>8395951301</v>
      </c>
      <c r="B997" t="s">
        <v>22</v>
      </c>
      <c r="C997" s="81">
        <v>0</v>
      </c>
      <c r="D997" s="81">
        <v>306098279</v>
      </c>
      <c r="E997" s="81">
        <v>0</v>
      </c>
      <c r="F997" s="81">
        <v>306098279</v>
      </c>
      <c r="K997" s="81"/>
      <c r="L997" s="81"/>
      <c r="M997" s="81"/>
      <c r="N997" s="81"/>
    </row>
    <row r="998" spans="1:14" x14ac:dyDescent="0.45">
      <c r="A998">
        <v>9</v>
      </c>
      <c r="B998" t="s">
        <v>423</v>
      </c>
      <c r="C998" s="81">
        <v>-46850666008</v>
      </c>
      <c r="D998" s="81">
        <v>0</v>
      </c>
      <c r="E998" s="81">
        <v>21932018405</v>
      </c>
      <c r="F998" s="81">
        <v>-68782684413</v>
      </c>
      <c r="K998" s="81"/>
      <c r="L998" s="81"/>
      <c r="M998" s="81"/>
      <c r="N998" s="81"/>
    </row>
    <row r="999" spans="1:14" x14ac:dyDescent="0.45">
      <c r="A999">
        <v>93</v>
      </c>
      <c r="B999" t="s">
        <v>424</v>
      </c>
      <c r="C999" s="81">
        <v>-46850666008</v>
      </c>
      <c r="D999" s="81">
        <v>0</v>
      </c>
      <c r="E999" s="81">
        <v>21932018405</v>
      </c>
      <c r="F999" s="81">
        <v>-68782684413</v>
      </c>
      <c r="K999" s="81"/>
      <c r="L999" s="81"/>
      <c r="M999" s="81"/>
      <c r="N999" s="81"/>
    </row>
    <row r="1000" spans="1:14" x14ac:dyDescent="0.45">
      <c r="A1000">
        <v>9395</v>
      </c>
      <c r="B1000" t="s">
        <v>425</v>
      </c>
      <c r="C1000" s="81">
        <v>-46850666008</v>
      </c>
      <c r="D1000" s="81">
        <v>0</v>
      </c>
      <c r="E1000" s="81">
        <v>21932018405</v>
      </c>
      <c r="F1000" s="81">
        <v>-68782684413</v>
      </c>
      <c r="K1000" s="81"/>
      <c r="L1000" s="81"/>
      <c r="M1000" s="81"/>
      <c r="N1000" s="81"/>
    </row>
    <row r="1001" spans="1:14" x14ac:dyDescent="0.45">
      <c r="A1001">
        <v>939595</v>
      </c>
      <c r="B1001" t="s">
        <v>394</v>
      </c>
      <c r="C1001" s="81">
        <v>-46850666008</v>
      </c>
      <c r="D1001" s="81">
        <v>0</v>
      </c>
      <c r="E1001" s="81">
        <v>21932018405</v>
      </c>
      <c r="F1001" s="81">
        <v>-68782684413</v>
      </c>
      <c r="K1001" s="81"/>
      <c r="L1001" s="81"/>
      <c r="M1001" s="81"/>
      <c r="N1001" s="81"/>
    </row>
    <row r="1002" spans="1:14" x14ac:dyDescent="0.45">
      <c r="A1002">
        <v>93959501</v>
      </c>
      <c r="B1002" t="s">
        <v>395</v>
      </c>
      <c r="C1002" s="81">
        <v>-14050788090</v>
      </c>
      <c r="D1002" s="81">
        <v>0</v>
      </c>
      <c r="E1002" s="81">
        <v>5823466924</v>
      </c>
      <c r="F1002" s="81">
        <v>-19874255014</v>
      </c>
      <c r="K1002" s="81"/>
      <c r="L1002" s="81"/>
      <c r="M1002" s="81"/>
      <c r="N1002" s="81"/>
    </row>
    <row r="1003" spans="1:14" x14ac:dyDescent="0.45">
      <c r="A1003">
        <v>93959502</v>
      </c>
      <c r="B1003" t="s">
        <v>19</v>
      </c>
      <c r="C1003" s="81">
        <v>-6041452458</v>
      </c>
      <c r="D1003" s="81">
        <v>0</v>
      </c>
      <c r="E1003" s="81">
        <v>1774812541</v>
      </c>
      <c r="F1003" s="81">
        <v>-7816264999</v>
      </c>
      <c r="K1003" s="81"/>
      <c r="L1003" s="81"/>
      <c r="M1003" s="81"/>
      <c r="N1003" s="81"/>
    </row>
    <row r="1004" spans="1:14" x14ac:dyDescent="0.45">
      <c r="A1004">
        <v>93959503</v>
      </c>
      <c r="B1004" t="s">
        <v>399</v>
      </c>
      <c r="C1004" s="81">
        <v>-3506965253</v>
      </c>
      <c r="D1004" s="81">
        <v>0</v>
      </c>
      <c r="E1004" s="81">
        <v>1204430765</v>
      </c>
      <c r="F1004" s="81">
        <v>-4711396018</v>
      </c>
      <c r="K1004" s="81"/>
      <c r="L1004" s="81"/>
      <c r="M1004" s="81"/>
      <c r="N1004" s="81"/>
    </row>
    <row r="1005" spans="1:14" x14ac:dyDescent="0.45">
      <c r="A1005">
        <v>93959504</v>
      </c>
      <c r="B1005" t="s">
        <v>401</v>
      </c>
      <c r="C1005" s="81">
        <v>-8527184916</v>
      </c>
      <c r="D1005" s="81">
        <v>0</v>
      </c>
      <c r="E1005" s="81">
        <v>8315113820</v>
      </c>
      <c r="F1005" s="81">
        <v>-16842298736</v>
      </c>
      <c r="K1005" s="81"/>
      <c r="L1005" s="81"/>
      <c r="M1005" s="81"/>
      <c r="N1005" s="81"/>
    </row>
    <row r="1006" spans="1:14" x14ac:dyDescent="0.45">
      <c r="A1006">
        <v>93959505</v>
      </c>
      <c r="B1006" t="s">
        <v>406</v>
      </c>
      <c r="C1006" s="81">
        <v>-522420093</v>
      </c>
      <c r="D1006" s="81">
        <v>0</v>
      </c>
      <c r="E1006" s="81">
        <v>106942691</v>
      </c>
      <c r="F1006" s="81">
        <v>-629362784</v>
      </c>
      <c r="K1006" s="81"/>
      <c r="L1006" s="81"/>
      <c r="M1006" s="81"/>
      <c r="N1006" s="81"/>
    </row>
    <row r="1007" spans="1:14" x14ac:dyDescent="0.45">
      <c r="A1007">
        <v>93959506</v>
      </c>
      <c r="B1007" t="s">
        <v>407</v>
      </c>
      <c r="C1007" s="81">
        <v>-3324782234</v>
      </c>
      <c r="D1007" s="81">
        <v>0</v>
      </c>
      <c r="E1007" s="81">
        <v>756299568</v>
      </c>
      <c r="F1007" s="81">
        <v>-4081081802</v>
      </c>
      <c r="K1007" s="81"/>
      <c r="L1007" s="81"/>
      <c r="M1007" s="81"/>
      <c r="N1007" s="81"/>
    </row>
    <row r="1008" spans="1:14" x14ac:dyDescent="0.45">
      <c r="A1008">
        <v>93959507</v>
      </c>
      <c r="B1008" t="s">
        <v>36</v>
      </c>
      <c r="C1008" s="81">
        <v>-4100708502</v>
      </c>
      <c r="D1008" s="81">
        <v>0</v>
      </c>
      <c r="E1008" s="81">
        <v>1299211937</v>
      </c>
      <c r="F1008" s="81">
        <v>-5399920439</v>
      </c>
      <c r="K1008" s="81"/>
      <c r="L1008" s="81"/>
      <c r="M1008" s="81"/>
      <c r="N1008" s="81"/>
    </row>
    <row r="1009" spans="1:14" x14ac:dyDescent="0.45">
      <c r="A1009">
        <v>93959508</v>
      </c>
      <c r="B1009" t="s">
        <v>204</v>
      </c>
      <c r="C1009" s="81">
        <v>-1733981480</v>
      </c>
      <c r="D1009" s="81">
        <v>0</v>
      </c>
      <c r="E1009" s="81">
        <v>1135343350</v>
      </c>
      <c r="F1009" s="81">
        <v>-2869324830</v>
      </c>
      <c r="K1009" s="81"/>
      <c r="L1009" s="81"/>
      <c r="M1009" s="81"/>
      <c r="N1009" s="81"/>
    </row>
    <row r="1010" spans="1:14" x14ac:dyDescent="0.45">
      <c r="A1010">
        <v>93959509</v>
      </c>
      <c r="B1010" t="s">
        <v>353</v>
      </c>
      <c r="C1010" s="81">
        <v>-4674597488</v>
      </c>
      <c r="D1010" s="81">
        <v>0</v>
      </c>
      <c r="E1010" s="81">
        <v>1457490294</v>
      </c>
      <c r="F1010" s="81">
        <v>-6132087782</v>
      </c>
      <c r="K1010" s="81"/>
      <c r="L1010" s="81"/>
      <c r="M1010" s="81"/>
      <c r="N1010" s="81"/>
    </row>
    <row r="1011" spans="1:14" x14ac:dyDescent="0.45">
      <c r="A1011">
        <v>93959510</v>
      </c>
      <c r="B1011" t="s">
        <v>419</v>
      </c>
      <c r="C1011" s="81">
        <v>-367330488</v>
      </c>
      <c r="D1011" s="81">
        <v>0</v>
      </c>
      <c r="E1011" s="81">
        <v>58906515</v>
      </c>
      <c r="F1011" s="81">
        <v>-426237003</v>
      </c>
      <c r="K1011" s="81"/>
      <c r="L1011" s="81"/>
      <c r="M1011" s="81"/>
      <c r="N1011" s="81"/>
    </row>
    <row r="1012" spans="1:14" x14ac:dyDescent="0.45">
      <c r="A1012">
        <v>93959512</v>
      </c>
      <c r="B1012" t="s">
        <v>421</v>
      </c>
      <c r="C1012" s="81">
        <v>-455006</v>
      </c>
      <c r="D1012" s="81">
        <v>0</v>
      </c>
      <c r="E1012" s="81">
        <v>0</v>
      </c>
      <c r="F1012" s="81">
        <v>-455006</v>
      </c>
      <c r="K1012" s="81"/>
      <c r="L1012" s="81"/>
      <c r="M1012" s="81"/>
      <c r="N1012" s="81"/>
    </row>
    <row r="1013" spans="1:14" x14ac:dyDescent="0.45">
      <c r="A1013" t="s">
        <v>914</v>
      </c>
      <c r="B1013" t="s">
        <v>426</v>
      </c>
      <c r="C1013" s="81">
        <v>-2959</v>
      </c>
      <c r="D1013" s="81">
        <v>486716232190</v>
      </c>
      <c r="E1013" s="81">
        <v>486716232190</v>
      </c>
      <c r="F1013" s="81">
        <v>-2959</v>
      </c>
    </row>
    <row r="1015" spans="1:14" x14ac:dyDescent="0.45">
      <c r="A1015" t="s">
        <v>915</v>
      </c>
    </row>
  </sheetData>
  <sortState xmlns:xlrd2="http://schemas.microsoft.com/office/spreadsheetml/2017/richdata2" ref="I501:N1012">
    <sortCondition ref="I501:I1012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A229-B165-4097-ACBE-27B9F7CB9D17}">
  <sheetPr>
    <tabColor rgb="FFFFC000"/>
  </sheetPr>
  <dimension ref="A1:I254"/>
  <sheetViews>
    <sheetView topLeftCell="A4" zoomScale="71" zoomScaleNormal="71" workbookViewId="0">
      <selection activeCell="C26" sqref="C26"/>
    </sheetView>
  </sheetViews>
  <sheetFormatPr baseColWidth="10" defaultColWidth="10.73046875" defaultRowHeight="11.65" x14ac:dyDescent="0.35"/>
  <cols>
    <col min="1" max="2" width="35" style="2" customWidth="1"/>
    <col min="3" max="3" width="15.19921875" style="2" customWidth="1"/>
    <col min="4" max="4" width="18.46484375" style="36" customWidth="1"/>
    <col min="5" max="5" width="15.53125" style="2" bestFit="1" customWidth="1"/>
    <col min="6" max="6" width="14" style="2" bestFit="1" customWidth="1"/>
    <col min="7" max="7" width="15.73046875" style="2" customWidth="1"/>
    <col min="8" max="8" width="16.73046875" style="2" bestFit="1" customWidth="1"/>
    <col min="9" max="9" width="18.19921875" style="2" bestFit="1" customWidth="1"/>
    <col min="10" max="16384" width="10.73046875" style="2"/>
  </cols>
  <sheetData>
    <row r="1" spans="1:9" x14ac:dyDescent="0.35">
      <c r="A1" s="33" t="s">
        <v>70</v>
      </c>
      <c r="B1" s="33"/>
      <c r="C1" s="35">
        <v>1</v>
      </c>
      <c r="D1" s="57"/>
      <c r="E1" s="37"/>
      <c r="F1" s="38"/>
    </row>
    <row r="2" spans="1:9" x14ac:dyDescent="0.35">
      <c r="A2" s="34" t="s">
        <v>82</v>
      </c>
      <c r="B2" s="34"/>
      <c r="C2" s="39">
        <v>0</v>
      </c>
      <c r="D2" s="5"/>
      <c r="E2" s="37"/>
    </row>
    <row r="3" spans="1:9" x14ac:dyDescent="0.35">
      <c r="A3" s="34" t="s">
        <v>81</v>
      </c>
      <c r="B3" s="34"/>
      <c r="C3" s="39">
        <v>1835831000</v>
      </c>
      <c r="D3" s="5"/>
      <c r="E3" s="37"/>
      <c r="H3" s="36"/>
      <c r="I3" s="36"/>
    </row>
    <row r="4" spans="1:9" x14ac:dyDescent="0.35">
      <c r="A4" s="34" t="s">
        <v>80</v>
      </c>
      <c r="B4" s="39">
        <v>0</v>
      </c>
      <c r="E4" s="37"/>
      <c r="H4" s="36">
        <v>13887985669</v>
      </c>
      <c r="I4" s="36"/>
    </row>
    <row r="5" spans="1:9" x14ac:dyDescent="0.35">
      <c r="A5" s="34" t="s">
        <v>71</v>
      </c>
      <c r="B5" s="34">
        <v>1</v>
      </c>
      <c r="H5" s="36">
        <f>2119542000+630000000+867000000+1820000000</f>
        <v>5436542000</v>
      </c>
      <c r="I5" s="36"/>
    </row>
    <row r="6" spans="1:9" x14ac:dyDescent="0.35">
      <c r="A6" s="34" t="s">
        <v>72</v>
      </c>
      <c r="B6" s="34">
        <f>+B5*12</f>
        <v>12</v>
      </c>
      <c r="H6" s="5">
        <f>+H5/H4</f>
        <v>0.39145648113211629</v>
      </c>
    </row>
    <row r="7" spans="1:9" x14ac:dyDescent="0.35">
      <c r="A7" s="34" t="s">
        <v>83</v>
      </c>
      <c r="B7" s="46" t="s">
        <v>74</v>
      </c>
    </row>
    <row r="8" spans="1:9" x14ac:dyDescent="0.35">
      <c r="A8" s="34" t="s">
        <v>73</v>
      </c>
      <c r="B8" s="40">
        <v>0.36280000000000001</v>
      </c>
      <c r="D8" s="29"/>
    </row>
    <row r="9" spans="1:9" x14ac:dyDescent="0.35">
      <c r="A9" s="34" t="s">
        <v>5</v>
      </c>
      <c r="B9" s="40">
        <f>(POWER(1+B8,1/12))-1</f>
        <v>2.6130690440634652E-2</v>
      </c>
      <c r="D9" s="41"/>
    </row>
    <row r="10" spans="1:9" x14ac:dyDescent="0.35">
      <c r="A10" s="34" t="s">
        <v>75</v>
      </c>
      <c r="B10" s="42">
        <f>ROUND(PMT(B9,B6,-C3),-2)</f>
        <v>180197400</v>
      </c>
    </row>
    <row r="12" spans="1:9" x14ac:dyDescent="0.35">
      <c r="A12" s="56" t="s">
        <v>76</v>
      </c>
      <c r="B12" s="56" t="s">
        <v>84</v>
      </c>
      <c r="C12" s="56" t="s">
        <v>77</v>
      </c>
      <c r="D12" s="57" t="s">
        <v>78</v>
      </c>
      <c r="E12" s="56" t="s">
        <v>76</v>
      </c>
      <c r="F12" s="56" t="s">
        <v>79</v>
      </c>
      <c r="G12" s="55"/>
      <c r="H12" s="55"/>
      <c r="I12" s="55"/>
    </row>
    <row r="13" spans="1:9" x14ac:dyDescent="0.35">
      <c r="A13" s="58">
        <v>0</v>
      </c>
      <c r="B13" s="73">
        <f>DATE(2023,0+A13,1)</f>
        <v>44896</v>
      </c>
      <c r="C13" s="58"/>
      <c r="D13" s="59"/>
      <c r="E13" s="58"/>
      <c r="F13" s="50">
        <f>+C3</f>
        <v>1835831000</v>
      </c>
    </row>
    <row r="14" spans="1:9" x14ac:dyDescent="0.35">
      <c r="A14" s="58">
        <v>1</v>
      </c>
      <c r="B14" s="73">
        <f t="shared" ref="B14:B25" si="0">DATE(2023,0+A14,1)</f>
        <v>44927</v>
      </c>
      <c r="C14" s="49">
        <v>0</v>
      </c>
      <c r="D14" s="49">
        <f>IF(($B$4-A13)&gt;0,0,ROUND(F13*$B$9,-2))</f>
        <v>47971500</v>
      </c>
      <c r="E14" s="49">
        <f>+C14+D14</f>
        <v>47971500</v>
      </c>
      <c r="F14" s="50">
        <f>IF(F13-C14&gt;0,F13-C14,0)</f>
        <v>1835831000</v>
      </c>
      <c r="G14" s="45"/>
      <c r="H14" s="45"/>
      <c r="I14" s="45"/>
    </row>
    <row r="15" spans="1:9" x14ac:dyDescent="0.35">
      <c r="A15" s="58">
        <f>+A14+1</f>
        <v>2</v>
      </c>
      <c r="B15" s="73">
        <f t="shared" si="0"/>
        <v>44958</v>
      </c>
      <c r="C15" s="49">
        <v>0</v>
      </c>
      <c r="D15" s="49">
        <f t="shared" ref="D15:D78" si="1">IF(($B$4-A14)&gt;0,0,ROUND(F14*$B$9,-2))</f>
        <v>47971500</v>
      </c>
      <c r="E15" s="49">
        <f t="shared" ref="E15:E25" si="2">+C15+D15</f>
        <v>47971500</v>
      </c>
      <c r="F15" s="50">
        <f t="shared" ref="F15:F78" si="3">IF(F14-C15&gt;0,F14-C15,0)</f>
        <v>1835831000</v>
      </c>
    </row>
    <row r="16" spans="1:9" x14ac:dyDescent="0.35">
      <c r="A16" s="58">
        <f t="shared" ref="A16:A79" si="4">+A15+1</f>
        <v>3</v>
      </c>
      <c r="B16" s="73">
        <f t="shared" si="0"/>
        <v>44986</v>
      </c>
      <c r="C16" s="49">
        <v>0</v>
      </c>
      <c r="D16" s="49">
        <f t="shared" si="1"/>
        <v>47971500</v>
      </c>
      <c r="E16" s="49">
        <f t="shared" si="2"/>
        <v>47971500</v>
      </c>
      <c r="F16" s="50">
        <f t="shared" si="3"/>
        <v>1835831000</v>
      </c>
    </row>
    <row r="17" spans="1:9" x14ac:dyDescent="0.35">
      <c r="A17" s="58">
        <f t="shared" si="4"/>
        <v>4</v>
      </c>
      <c r="B17" s="73">
        <f t="shared" si="0"/>
        <v>45017</v>
      </c>
      <c r="C17" s="49">
        <v>0</v>
      </c>
      <c r="D17" s="49">
        <f t="shared" si="1"/>
        <v>47971500</v>
      </c>
      <c r="E17" s="49">
        <f t="shared" si="2"/>
        <v>47971500</v>
      </c>
      <c r="F17" s="50">
        <f t="shared" si="3"/>
        <v>1835831000</v>
      </c>
    </row>
    <row r="18" spans="1:9" x14ac:dyDescent="0.35">
      <c r="A18" s="58">
        <f t="shared" si="4"/>
        <v>5</v>
      </c>
      <c r="B18" s="73">
        <f t="shared" si="0"/>
        <v>45047</v>
      </c>
      <c r="C18" s="49">
        <v>0</v>
      </c>
      <c r="D18" s="49">
        <f t="shared" si="1"/>
        <v>47971500</v>
      </c>
      <c r="E18" s="49">
        <f t="shared" si="2"/>
        <v>47971500</v>
      </c>
      <c r="F18" s="50">
        <f t="shared" si="3"/>
        <v>1835831000</v>
      </c>
    </row>
    <row r="19" spans="1:9" x14ac:dyDescent="0.35">
      <c r="A19" s="58">
        <f t="shared" si="4"/>
        <v>6</v>
      </c>
      <c r="B19" s="73">
        <f t="shared" si="0"/>
        <v>45078</v>
      </c>
      <c r="C19" s="49">
        <v>0</v>
      </c>
      <c r="D19" s="49">
        <f t="shared" si="1"/>
        <v>47971500</v>
      </c>
      <c r="E19" s="49">
        <f t="shared" si="2"/>
        <v>47971500</v>
      </c>
      <c r="F19" s="50">
        <f>IF(F18-C19&gt;0,F18-C19,0)</f>
        <v>1835831000</v>
      </c>
    </row>
    <row r="20" spans="1:9" x14ac:dyDescent="0.35">
      <c r="A20" s="58">
        <f t="shared" si="4"/>
        <v>7</v>
      </c>
      <c r="B20" s="73">
        <f t="shared" si="0"/>
        <v>45108</v>
      </c>
      <c r="C20" s="49">
        <v>0</v>
      </c>
      <c r="D20" s="49">
        <f t="shared" si="1"/>
        <v>47971500</v>
      </c>
      <c r="E20" s="49">
        <f t="shared" si="2"/>
        <v>47971500</v>
      </c>
      <c r="F20" s="50">
        <f t="shared" si="3"/>
        <v>1835831000</v>
      </c>
    </row>
    <row r="21" spans="1:9" x14ac:dyDescent="0.35">
      <c r="A21" s="58">
        <f t="shared" si="4"/>
        <v>8</v>
      </c>
      <c r="B21" s="73">
        <f t="shared" si="0"/>
        <v>45139</v>
      </c>
      <c r="C21" s="49">
        <v>0</v>
      </c>
      <c r="D21" s="49">
        <f t="shared" si="1"/>
        <v>47971500</v>
      </c>
      <c r="E21" s="49">
        <f t="shared" si="2"/>
        <v>47971500</v>
      </c>
      <c r="F21" s="50">
        <f t="shared" si="3"/>
        <v>1835831000</v>
      </c>
    </row>
    <row r="22" spans="1:9" x14ac:dyDescent="0.35">
      <c r="A22" s="58">
        <f t="shared" si="4"/>
        <v>9</v>
      </c>
      <c r="B22" s="73">
        <f t="shared" si="0"/>
        <v>45170</v>
      </c>
      <c r="C22" s="49">
        <v>0</v>
      </c>
      <c r="D22" s="49">
        <f t="shared" si="1"/>
        <v>47971500</v>
      </c>
      <c r="E22" s="49">
        <f t="shared" si="2"/>
        <v>47971500</v>
      </c>
      <c r="F22" s="50">
        <f t="shared" si="3"/>
        <v>1835831000</v>
      </c>
    </row>
    <row r="23" spans="1:9" x14ac:dyDescent="0.35">
      <c r="A23" s="58">
        <f t="shared" si="4"/>
        <v>10</v>
      </c>
      <c r="B23" s="73">
        <f t="shared" si="0"/>
        <v>45200</v>
      </c>
      <c r="C23" s="49">
        <v>0</v>
      </c>
      <c r="D23" s="49">
        <f t="shared" si="1"/>
        <v>47971500</v>
      </c>
      <c r="E23" s="49">
        <f t="shared" si="2"/>
        <v>47971500</v>
      </c>
      <c r="F23" s="50">
        <f t="shared" si="3"/>
        <v>1835831000</v>
      </c>
    </row>
    <row r="24" spans="1:9" x14ac:dyDescent="0.35">
      <c r="A24" s="58">
        <f t="shared" si="4"/>
        <v>11</v>
      </c>
      <c r="B24" s="73">
        <f t="shared" si="0"/>
        <v>45231</v>
      </c>
      <c r="C24" s="49">
        <v>0</v>
      </c>
      <c r="D24" s="49">
        <f t="shared" si="1"/>
        <v>47971500</v>
      </c>
      <c r="E24" s="49">
        <f t="shared" si="2"/>
        <v>47971500</v>
      </c>
      <c r="F24" s="50">
        <f t="shared" si="3"/>
        <v>1835831000</v>
      </c>
    </row>
    <row r="25" spans="1:9" x14ac:dyDescent="0.35">
      <c r="A25" s="58">
        <f t="shared" si="4"/>
        <v>12</v>
      </c>
      <c r="B25" s="73">
        <f t="shared" si="0"/>
        <v>45261</v>
      </c>
      <c r="C25" s="49">
        <v>0</v>
      </c>
      <c r="D25" s="49">
        <f t="shared" si="1"/>
        <v>47971500</v>
      </c>
      <c r="E25" s="49">
        <f t="shared" si="2"/>
        <v>47971500</v>
      </c>
      <c r="F25" s="50">
        <f t="shared" si="3"/>
        <v>1835831000</v>
      </c>
    </row>
    <row r="26" spans="1:9" x14ac:dyDescent="0.35">
      <c r="A26" s="60">
        <f t="shared" si="4"/>
        <v>13</v>
      </c>
      <c r="B26" s="74">
        <f t="shared" ref="B26:B77" si="5">DATE(2023,10+A26,1)</f>
        <v>45597</v>
      </c>
      <c r="C26" s="53">
        <f t="shared" ref="C26:C78" si="6">IF(E26=0,0,IF(F25&gt;1000,E26-D26,0))</f>
        <v>132225900</v>
      </c>
      <c r="D26" s="53">
        <f t="shared" si="1"/>
        <v>47971500</v>
      </c>
      <c r="E26" s="53">
        <f t="shared" ref="E26:E77" si="7">IF(A26&lt;=$B$4,0,IF(+F25&gt;0,$B$10,0))</f>
        <v>180197400</v>
      </c>
      <c r="F26" s="54">
        <f t="shared" si="3"/>
        <v>1703605100</v>
      </c>
      <c r="G26" s="45"/>
      <c r="H26" s="45"/>
      <c r="I26" s="45"/>
    </row>
    <row r="27" spans="1:9" x14ac:dyDescent="0.35">
      <c r="A27" s="60">
        <f t="shared" si="4"/>
        <v>14</v>
      </c>
      <c r="B27" s="74">
        <f t="shared" si="5"/>
        <v>45627</v>
      </c>
      <c r="C27" s="53">
        <f t="shared" si="6"/>
        <v>135681000</v>
      </c>
      <c r="D27" s="53">
        <f t="shared" si="1"/>
        <v>44516400</v>
      </c>
      <c r="E27" s="53">
        <f t="shared" si="7"/>
        <v>180197400</v>
      </c>
      <c r="F27" s="54">
        <f t="shared" si="3"/>
        <v>1567924100</v>
      </c>
    </row>
    <row r="28" spans="1:9" x14ac:dyDescent="0.35">
      <c r="A28" s="60">
        <f t="shared" si="4"/>
        <v>15</v>
      </c>
      <c r="B28" s="74">
        <f t="shared" si="5"/>
        <v>45658</v>
      </c>
      <c r="C28" s="53">
        <f t="shared" si="6"/>
        <v>139226500</v>
      </c>
      <c r="D28" s="53">
        <f t="shared" si="1"/>
        <v>40970900</v>
      </c>
      <c r="E28" s="53">
        <f t="shared" si="7"/>
        <v>180197400</v>
      </c>
      <c r="F28" s="54">
        <f t="shared" si="3"/>
        <v>1428697600</v>
      </c>
    </row>
    <row r="29" spans="1:9" x14ac:dyDescent="0.35">
      <c r="A29" s="60">
        <f t="shared" si="4"/>
        <v>16</v>
      </c>
      <c r="B29" s="74">
        <f t="shared" si="5"/>
        <v>45689</v>
      </c>
      <c r="C29" s="53">
        <f t="shared" si="6"/>
        <v>142864500</v>
      </c>
      <c r="D29" s="53">
        <f t="shared" si="1"/>
        <v>37332900</v>
      </c>
      <c r="E29" s="53">
        <f t="shared" si="7"/>
        <v>180197400</v>
      </c>
      <c r="F29" s="54">
        <f t="shared" si="3"/>
        <v>1285833100</v>
      </c>
    </row>
    <row r="30" spans="1:9" x14ac:dyDescent="0.35">
      <c r="A30" s="60">
        <f t="shared" si="4"/>
        <v>17</v>
      </c>
      <c r="B30" s="74">
        <f t="shared" si="5"/>
        <v>45717</v>
      </c>
      <c r="C30" s="53">
        <f t="shared" si="6"/>
        <v>146597700</v>
      </c>
      <c r="D30" s="53">
        <f t="shared" si="1"/>
        <v>33599700</v>
      </c>
      <c r="E30" s="53">
        <f t="shared" si="7"/>
        <v>180197400</v>
      </c>
      <c r="F30" s="54">
        <f t="shared" si="3"/>
        <v>1139235400</v>
      </c>
    </row>
    <row r="31" spans="1:9" x14ac:dyDescent="0.35">
      <c r="A31" s="60">
        <f t="shared" si="4"/>
        <v>18</v>
      </c>
      <c r="B31" s="74">
        <f t="shared" si="5"/>
        <v>45748</v>
      </c>
      <c r="C31" s="53">
        <f t="shared" si="6"/>
        <v>150428400</v>
      </c>
      <c r="D31" s="53">
        <f t="shared" si="1"/>
        <v>29769000</v>
      </c>
      <c r="E31" s="53">
        <f t="shared" si="7"/>
        <v>180197400</v>
      </c>
      <c r="F31" s="54">
        <f t="shared" si="3"/>
        <v>988807000</v>
      </c>
    </row>
    <row r="32" spans="1:9" x14ac:dyDescent="0.35">
      <c r="A32" s="60">
        <f t="shared" si="4"/>
        <v>19</v>
      </c>
      <c r="B32" s="74">
        <f t="shared" si="5"/>
        <v>45778</v>
      </c>
      <c r="C32" s="53">
        <f t="shared" si="6"/>
        <v>154359200</v>
      </c>
      <c r="D32" s="53">
        <f t="shared" si="1"/>
        <v>25838200</v>
      </c>
      <c r="E32" s="53">
        <f t="shared" si="7"/>
        <v>180197400</v>
      </c>
      <c r="F32" s="54">
        <f t="shared" si="3"/>
        <v>834447800</v>
      </c>
    </row>
    <row r="33" spans="1:9" x14ac:dyDescent="0.35">
      <c r="A33" s="60">
        <f t="shared" si="4"/>
        <v>20</v>
      </c>
      <c r="B33" s="74">
        <f t="shared" si="5"/>
        <v>45809</v>
      </c>
      <c r="C33" s="53">
        <f t="shared" si="6"/>
        <v>158392700</v>
      </c>
      <c r="D33" s="53">
        <f t="shared" si="1"/>
        <v>21804700</v>
      </c>
      <c r="E33" s="53">
        <f t="shared" si="7"/>
        <v>180197400</v>
      </c>
      <c r="F33" s="54">
        <f t="shared" si="3"/>
        <v>676055100</v>
      </c>
    </row>
    <row r="34" spans="1:9" x14ac:dyDescent="0.35">
      <c r="A34" s="60">
        <f t="shared" si="4"/>
        <v>21</v>
      </c>
      <c r="B34" s="74">
        <f t="shared" si="5"/>
        <v>45839</v>
      </c>
      <c r="C34" s="53">
        <f t="shared" si="6"/>
        <v>162531600</v>
      </c>
      <c r="D34" s="53">
        <f t="shared" si="1"/>
        <v>17665800</v>
      </c>
      <c r="E34" s="53">
        <f t="shared" si="7"/>
        <v>180197400</v>
      </c>
      <c r="F34" s="54">
        <f t="shared" si="3"/>
        <v>513523500</v>
      </c>
    </row>
    <row r="35" spans="1:9" x14ac:dyDescent="0.35">
      <c r="A35" s="60">
        <f t="shared" si="4"/>
        <v>22</v>
      </c>
      <c r="B35" s="74">
        <f t="shared" si="5"/>
        <v>45870</v>
      </c>
      <c r="C35" s="53">
        <f t="shared" si="6"/>
        <v>166778700</v>
      </c>
      <c r="D35" s="53">
        <f t="shared" si="1"/>
        <v>13418700</v>
      </c>
      <c r="E35" s="53">
        <f t="shared" si="7"/>
        <v>180197400</v>
      </c>
      <c r="F35" s="54">
        <f t="shared" si="3"/>
        <v>346744800</v>
      </c>
    </row>
    <row r="36" spans="1:9" x14ac:dyDescent="0.35">
      <c r="A36" s="60">
        <f t="shared" si="4"/>
        <v>23</v>
      </c>
      <c r="B36" s="74">
        <f t="shared" si="5"/>
        <v>45901</v>
      </c>
      <c r="C36" s="53">
        <f t="shared" si="6"/>
        <v>171136700</v>
      </c>
      <c r="D36" s="53">
        <f t="shared" si="1"/>
        <v>9060700</v>
      </c>
      <c r="E36" s="53">
        <f t="shared" si="7"/>
        <v>180197400</v>
      </c>
      <c r="F36" s="54">
        <f t="shared" si="3"/>
        <v>175608100</v>
      </c>
    </row>
    <row r="37" spans="1:9" x14ac:dyDescent="0.35">
      <c r="A37" s="60">
        <f t="shared" si="4"/>
        <v>24</v>
      </c>
      <c r="B37" s="74">
        <f t="shared" si="5"/>
        <v>45931</v>
      </c>
      <c r="C37" s="53">
        <f>IF(E37=0,0,IF(F36&gt;1000,E37-D37,0))</f>
        <v>175608600</v>
      </c>
      <c r="D37" s="53">
        <f t="shared" si="1"/>
        <v>4588800</v>
      </c>
      <c r="E37" s="53">
        <f t="shared" si="7"/>
        <v>180197400</v>
      </c>
      <c r="F37" s="54">
        <f t="shared" si="3"/>
        <v>0</v>
      </c>
    </row>
    <row r="38" spans="1:9" hidden="1" x14ac:dyDescent="0.35">
      <c r="A38" s="61">
        <f t="shared" si="4"/>
        <v>25</v>
      </c>
      <c r="B38" s="75">
        <f t="shared" si="5"/>
        <v>45962</v>
      </c>
      <c r="C38" s="62">
        <f t="shared" si="6"/>
        <v>0</v>
      </c>
      <c r="D38" s="62">
        <f t="shared" si="1"/>
        <v>0</v>
      </c>
      <c r="E38" s="62">
        <f t="shared" si="7"/>
        <v>0</v>
      </c>
      <c r="F38" s="63">
        <f t="shared" si="3"/>
        <v>0</v>
      </c>
      <c r="G38" s="45"/>
      <c r="H38" s="45"/>
      <c r="I38" s="45"/>
    </row>
    <row r="39" spans="1:9" hidden="1" x14ac:dyDescent="0.35">
      <c r="A39" s="61">
        <f t="shared" si="4"/>
        <v>26</v>
      </c>
      <c r="B39" s="75">
        <f t="shared" si="5"/>
        <v>45992</v>
      </c>
      <c r="C39" s="62">
        <f>IF(E39=0,0,IF(F38&gt;1000,E39-D39,0))</f>
        <v>0</v>
      </c>
      <c r="D39" s="62">
        <f t="shared" si="1"/>
        <v>0</v>
      </c>
      <c r="E39" s="62">
        <f t="shared" si="7"/>
        <v>0</v>
      </c>
      <c r="F39" s="63">
        <f t="shared" si="3"/>
        <v>0</v>
      </c>
    </row>
    <row r="40" spans="1:9" hidden="1" x14ac:dyDescent="0.35">
      <c r="A40" s="61">
        <f t="shared" si="4"/>
        <v>27</v>
      </c>
      <c r="B40" s="75">
        <f t="shared" si="5"/>
        <v>46023</v>
      </c>
      <c r="C40" s="62">
        <f t="shared" si="6"/>
        <v>0</v>
      </c>
      <c r="D40" s="62">
        <f t="shared" si="1"/>
        <v>0</v>
      </c>
      <c r="E40" s="62">
        <f t="shared" si="7"/>
        <v>0</v>
      </c>
      <c r="F40" s="63">
        <f t="shared" si="3"/>
        <v>0</v>
      </c>
    </row>
    <row r="41" spans="1:9" hidden="1" x14ac:dyDescent="0.35">
      <c r="A41" s="61">
        <f t="shared" si="4"/>
        <v>28</v>
      </c>
      <c r="B41" s="75">
        <f t="shared" si="5"/>
        <v>46054</v>
      </c>
      <c r="C41" s="62">
        <f t="shared" si="6"/>
        <v>0</v>
      </c>
      <c r="D41" s="62">
        <f t="shared" si="1"/>
        <v>0</v>
      </c>
      <c r="E41" s="62">
        <f t="shared" si="7"/>
        <v>0</v>
      </c>
      <c r="F41" s="63">
        <f t="shared" si="3"/>
        <v>0</v>
      </c>
    </row>
    <row r="42" spans="1:9" hidden="1" x14ac:dyDescent="0.35">
      <c r="A42" s="61">
        <f t="shared" si="4"/>
        <v>29</v>
      </c>
      <c r="B42" s="75">
        <f t="shared" si="5"/>
        <v>46082</v>
      </c>
      <c r="C42" s="62">
        <f t="shared" si="6"/>
        <v>0</v>
      </c>
      <c r="D42" s="62">
        <f t="shared" si="1"/>
        <v>0</v>
      </c>
      <c r="E42" s="62">
        <f t="shared" si="7"/>
        <v>0</v>
      </c>
      <c r="F42" s="63">
        <f t="shared" si="3"/>
        <v>0</v>
      </c>
    </row>
    <row r="43" spans="1:9" hidden="1" x14ac:dyDescent="0.35">
      <c r="A43" s="61">
        <f t="shared" si="4"/>
        <v>30</v>
      </c>
      <c r="B43" s="75">
        <f t="shared" si="5"/>
        <v>46113</v>
      </c>
      <c r="C43" s="62">
        <f t="shared" si="6"/>
        <v>0</v>
      </c>
      <c r="D43" s="62">
        <f t="shared" si="1"/>
        <v>0</v>
      </c>
      <c r="E43" s="62">
        <f t="shared" si="7"/>
        <v>0</v>
      </c>
      <c r="F43" s="63">
        <f t="shared" si="3"/>
        <v>0</v>
      </c>
    </row>
    <row r="44" spans="1:9" hidden="1" x14ac:dyDescent="0.35">
      <c r="A44" s="61">
        <f t="shared" si="4"/>
        <v>31</v>
      </c>
      <c r="B44" s="75">
        <f t="shared" si="5"/>
        <v>46143</v>
      </c>
      <c r="C44" s="62">
        <f t="shared" si="6"/>
        <v>0</v>
      </c>
      <c r="D44" s="62">
        <f t="shared" si="1"/>
        <v>0</v>
      </c>
      <c r="E44" s="62">
        <f t="shared" si="7"/>
        <v>0</v>
      </c>
      <c r="F44" s="63">
        <f t="shared" si="3"/>
        <v>0</v>
      </c>
    </row>
    <row r="45" spans="1:9" hidden="1" x14ac:dyDescent="0.35">
      <c r="A45" s="61">
        <f t="shared" si="4"/>
        <v>32</v>
      </c>
      <c r="B45" s="75">
        <f t="shared" si="5"/>
        <v>46174</v>
      </c>
      <c r="C45" s="62">
        <f t="shared" si="6"/>
        <v>0</v>
      </c>
      <c r="D45" s="62">
        <f t="shared" si="1"/>
        <v>0</v>
      </c>
      <c r="E45" s="62">
        <f t="shared" si="7"/>
        <v>0</v>
      </c>
      <c r="F45" s="63">
        <f t="shared" si="3"/>
        <v>0</v>
      </c>
    </row>
    <row r="46" spans="1:9" hidden="1" x14ac:dyDescent="0.35">
      <c r="A46" s="61">
        <f t="shared" si="4"/>
        <v>33</v>
      </c>
      <c r="B46" s="75">
        <f t="shared" si="5"/>
        <v>46204</v>
      </c>
      <c r="C46" s="62">
        <f t="shared" si="6"/>
        <v>0</v>
      </c>
      <c r="D46" s="62">
        <f t="shared" si="1"/>
        <v>0</v>
      </c>
      <c r="E46" s="62">
        <f t="shared" si="7"/>
        <v>0</v>
      </c>
      <c r="F46" s="63">
        <f t="shared" si="3"/>
        <v>0</v>
      </c>
    </row>
    <row r="47" spans="1:9" hidden="1" x14ac:dyDescent="0.35">
      <c r="A47" s="61">
        <f t="shared" si="4"/>
        <v>34</v>
      </c>
      <c r="B47" s="75">
        <f t="shared" si="5"/>
        <v>46235</v>
      </c>
      <c r="C47" s="62">
        <f t="shared" si="6"/>
        <v>0</v>
      </c>
      <c r="D47" s="62">
        <f t="shared" si="1"/>
        <v>0</v>
      </c>
      <c r="E47" s="62">
        <f t="shared" si="7"/>
        <v>0</v>
      </c>
      <c r="F47" s="63">
        <f t="shared" si="3"/>
        <v>0</v>
      </c>
    </row>
    <row r="48" spans="1:9" hidden="1" x14ac:dyDescent="0.35">
      <c r="A48" s="61">
        <f t="shared" si="4"/>
        <v>35</v>
      </c>
      <c r="B48" s="75">
        <f t="shared" si="5"/>
        <v>46266</v>
      </c>
      <c r="C48" s="62">
        <f t="shared" si="6"/>
        <v>0</v>
      </c>
      <c r="D48" s="62">
        <f t="shared" si="1"/>
        <v>0</v>
      </c>
      <c r="E48" s="62">
        <f t="shared" si="7"/>
        <v>0</v>
      </c>
      <c r="F48" s="63">
        <f t="shared" si="3"/>
        <v>0</v>
      </c>
    </row>
    <row r="49" spans="1:9" hidden="1" x14ac:dyDescent="0.35">
      <c r="A49" s="61">
        <f t="shared" si="4"/>
        <v>36</v>
      </c>
      <c r="B49" s="75">
        <f t="shared" si="5"/>
        <v>46296</v>
      </c>
      <c r="C49" s="62">
        <f t="shared" si="6"/>
        <v>0</v>
      </c>
      <c r="D49" s="62">
        <f t="shared" si="1"/>
        <v>0</v>
      </c>
      <c r="E49" s="62">
        <f t="shared" si="7"/>
        <v>0</v>
      </c>
      <c r="F49" s="63">
        <f t="shared" si="3"/>
        <v>0</v>
      </c>
    </row>
    <row r="50" spans="1:9" hidden="1" x14ac:dyDescent="0.35">
      <c r="A50" s="60">
        <f t="shared" si="4"/>
        <v>37</v>
      </c>
      <c r="B50" s="74">
        <f t="shared" si="5"/>
        <v>46327</v>
      </c>
      <c r="C50" s="53">
        <f t="shared" si="6"/>
        <v>0</v>
      </c>
      <c r="D50" s="53">
        <f t="shared" si="1"/>
        <v>0</v>
      </c>
      <c r="E50" s="53">
        <f t="shared" si="7"/>
        <v>0</v>
      </c>
      <c r="F50" s="54">
        <f t="shared" si="3"/>
        <v>0</v>
      </c>
      <c r="G50" s="45"/>
      <c r="H50" s="45"/>
      <c r="I50" s="45"/>
    </row>
    <row r="51" spans="1:9" hidden="1" x14ac:dyDescent="0.35">
      <c r="A51" s="60">
        <f t="shared" si="4"/>
        <v>38</v>
      </c>
      <c r="B51" s="74">
        <f t="shared" si="5"/>
        <v>46357</v>
      </c>
      <c r="C51" s="53">
        <f t="shared" si="6"/>
        <v>0</v>
      </c>
      <c r="D51" s="53">
        <f t="shared" si="1"/>
        <v>0</v>
      </c>
      <c r="E51" s="53">
        <f t="shared" si="7"/>
        <v>0</v>
      </c>
      <c r="F51" s="54">
        <f t="shared" si="3"/>
        <v>0</v>
      </c>
    </row>
    <row r="52" spans="1:9" hidden="1" x14ac:dyDescent="0.35">
      <c r="A52" s="60">
        <f t="shared" si="4"/>
        <v>39</v>
      </c>
      <c r="B52" s="74">
        <f t="shared" si="5"/>
        <v>46388</v>
      </c>
      <c r="C52" s="53">
        <f t="shared" si="6"/>
        <v>0</v>
      </c>
      <c r="D52" s="53">
        <f t="shared" si="1"/>
        <v>0</v>
      </c>
      <c r="E52" s="53">
        <f t="shared" si="7"/>
        <v>0</v>
      </c>
      <c r="F52" s="54">
        <f t="shared" si="3"/>
        <v>0</v>
      </c>
    </row>
    <row r="53" spans="1:9" hidden="1" x14ac:dyDescent="0.35">
      <c r="A53" s="60">
        <f t="shared" si="4"/>
        <v>40</v>
      </c>
      <c r="B53" s="74">
        <f t="shared" si="5"/>
        <v>46419</v>
      </c>
      <c r="C53" s="53">
        <f>IF(E53=0,0,IF(F52&gt;1000,E53-D53,0))</f>
        <v>0</v>
      </c>
      <c r="D53" s="53">
        <f t="shared" si="1"/>
        <v>0</v>
      </c>
      <c r="E53" s="53">
        <f t="shared" si="7"/>
        <v>0</v>
      </c>
      <c r="F53" s="54">
        <f t="shared" si="3"/>
        <v>0</v>
      </c>
    </row>
    <row r="54" spans="1:9" hidden="1" x14ac:dyDescent="0.35">
      <c r="A54" s="60">
        <f t="shared" si="4"/>
        <v>41</v>
      </c>
      <c r="B54" s="74">
        <f t="shared" si="5"/>
        <v>46447</v>
      </c>
      <c r="C54" s="53">
        <f t="shared" si="6"/>
        <v>0</v>
      </c>
      <c r="D54" s="53">
        <f t="shared" si="1"/>
        <v>0</v>
      </c>
      <c r="E54" s="53">
        <f t="shared" si="7"/>
        <v>0</v>
      </c>
      <c r="F54" s="54">
        <f t="shared" si="3"/>
        <v>0</v>
      </c>
    </row>
    <row r="55" spans="1:9" hidden="1" x14ac:dyDescent="0.35">
      <c r="A55" s="60">
        <f t="shared" si="4"/>
        <v>42</v>
      </c>
      <c r="B55" s="74">
        <f t="shared" si="5"/>
        <v>46478</v>
      </c>
      <c r="C55" s="53">
        <f t="shared" si="6"/>
        <v>0</v>
      </c>
      <c r="D55" s="53">
        <f t="shared" si="1"/>
        <v>0</v>
      </c>
      <c r="E55" s="53">
        <f t="shared" si="7"/>
        <v>0</v>
      </c>
      <c r="F55" s="54">
        <f t="shared" si="3"/>
        <v>0</v>
      </c>
    </row>
    <row r="56" spans="1:9" hidden="1" x14ac:dyDescent="0.35">
      <c r="A56" s="60">
        <f t="shared" si="4"/>
        <v>43</v>
      </c>
      <c r="B56" s="74">
        <f t="shared" si="5"/>
        <v>46508</v>
      </c>
      <c r="C56" s="53">
        <f t="shared" si="6"/>
        <v>0</v>
      </c>
      <c r="D56" s="53">
        <f t="shared" si="1"/>
        <v>0</v>
      </c>
      <c r="E56" s="53">
        <f t="shared" si="7"/>
        <v>0</v>
      </c>
      <c r="F56" s="54">
        <f t="shared" si="3"/>
        <v>0</v>
      </c>
    </row>
    <row r="57" spans="1:9" hidden="1" x14ac:dyDescent="0.35">
      <c r="A57" s="60">
        <f t="shared" si="4"/>
        <v>44</v>
      </c>
      <c r="B57" s="74">
        <f t="shared" si="5"/>
        <v>46539</v>
      </c>
      <c r="C57" s="53">
        <f t="shared" si="6"/>
        <v>0</v>
      </c>
      <c r="D57" s="53">
        <f t="shared" si="1"/>
        <v>0</v>
      </c>
      <c r="E57" s="53">
        <f t="shared" si="7"/>
        <v>0</v>
      </c>
      <c r="F57" s="54">
        <f t="shared" si="3"/>
        <v>0</v>
      </c>
    </row>
    <row r="58" spans="1:9" hidden="1" x14ac:dyDescent="0.35">
      <c r="A58" s="60">
        <f t="shared" si="4"/>
        <v>45</v>
      </c>
      <c r="B58" s="74">
        <f t="shared" si="5"/>
        <v>46569</v>
      </c>
      <c r="C58" s="53">
        <f t="shared" si="6"/>
        <v>0</v>
      </c>
      <c r="D58" s="53">
        <f t="shared" si="1"/>
        <v>0</v>
      </c>
      <c r="E58" s="53">
        <f t="shared" si="7"/>
        <v>0</v>
      </c>
      <c r="F58" s="54">
        <f t="shared" si="3"/>
        <v>0</v>
      </c>
    </row>
    <row r="59" spans="1:9" hidden="1" x14ac:dyDescent="0.35">
      <c r="A59" s="60">
        <f t="shared" si="4"/>
        <v>46</v>
      </c>
      <c r="B59" s="74">
        <f t="shared" si="5"/>
        <v>46600</v>
      </c>
      <c r="C59" s="53">
        <f t="shared" si="6"/>
        <v>0</v>
      </c>
      <c r="D59" s="53">
        <f t="shared" si="1"/>
        <v>0</v>
      </c>
      <c r="E59" s="53">
        <f t="shared" si="7"/>
        <v>0</v>
      </c>
      <c r="F59" s="54">
        <f t="shared" si="3"/>
        <v>0</v>
      </c>
    </row>
    <row r="60" spans="1:9" hidden="1" x14ac:dyDescent="0.35">
      <c r="A60" s="60">
        <f t="shared" si="4"/>
        <v>47</v>
      </c>
      <c r="B60" s="74">
        <f t="shared" si="5"/>
        <v>46631</v>
      </c>
      <c r="C60" s="53">
        <f t="shared" si="6"/>
        <v>0</v>
      </c>
      <c r="D60" s="53">
        <f t="shared" si="1"/>
        <v>0</v>
      </c>
      <c r="E60" s="53">
        <f t="shared" si="7"/>
        <v>0</v>
      </c>
      <c r="F60" s="54">
        <f t="shared" si="3"/>
        <v>0</v>
      </c>
    </row>
    <row r="61" spans="1:9" hidden="1" x14ac:dyDescent="0.35">
      <c r="A61" s="60">
        <f t="shared" si="4"/>
        <v>48</v>
      </c>
      <c r="B61" s="74">
        <f t="shared" si="5"/>
        <v>46661</v>
      </c>
      <c r="C61" s="53">
        <f t="shared" si="6"/>
        <v>0</v>
      </c>
      <c r="D61" s="53">
        <f t="shared" si="1"/>
        <v>0</v>
      </c>
      <c r="E61" s="53">
        <f t="shared" si="7"/>
        <v>0</v>
      </c>
      <c r="F61" s="54">
        <f t="shared" si="3"/>
        <v>0</v>
      </c>
    </row>
    <row r="62" spans="1:9" hidden="1" x14ac:dyDescent="0.35">
      <c r="A62" s="64">
        <f t="shared" si="4"/>
        <v>49</v>
      </c>
      <c r="B62" s="76">
        <f t="shared" si="5"/>
        <v>46692</v>
      </c>
      <c r="C62" s="47">
        <f t="shared" si="6"/>
        <v>0</v>
      </c>
      <c r="D62" s="47">
        <f t="shared" si="1"/>
        <v>0</v>
      </c>
      <c r="E62" s="47">
        <f t="shared" si="7"/>
        <v>0</v>
      </c>
      <c r="F62" s="48">
        <f t="shared" si="3"/>
        <v>0</v>
      </c>
      <c r="G62" s="45"/>
      <c r="H62" s="45"/>
      <c r="I62" s="45"/>
    </row>
    <row r="63" spans="1:9" hidden="1" x14ac:dyDescent="0.35">
      <c r="A63" s="64">
        <f t="shared" si="4"/>
        <v>50</v>
      </c>
      <c r="B63" s="76">
        <f t="shared" si="5"/>
        <v>46722</v>
      </c>
      <c r="C63" s="47">
        <f t="shared" si="6"/>
        <v>0</v>
      </c>
      <c r="D63" s="47">
        <f t="shared" si="1"/>
        <v>0</v>
      </c>
      <c r="E63" s="47">
        <f t="shared" si="7"/>
        <v>0</v>
      </c>
      <c r="F63" s="48">
        <f t="shared" si="3"/>
        <v>0</v>
      </c>
    </row>
    <row r="64" spans="1:9" hidden="1" x14ac:dyDescent="0.35">
      <c r="A64" s="64">
        <f t="shared" si="4"/>
        <v>51</v>
      </c>
      <c r="B64" s="76">
        <f t="shared" si="5"/>
        <v>46753</v>
      </c>
      <c r="C64" s="47">
        <f t="shared" si="6"/>
        <v>0</v>
      </c>
      <c r="D64" s="47">
        <f t="shared" si="1"/>
        <v>0</v>
      </c>
      <c r="E64" s="47">
        <f t="shared" si="7"/>
        <v>0</v>
      </c>
      <c r="F64" s="48">
        <f t="shared" si="3"/>
        <v>0</v>
      </c>
    </row>
    <row r="65" spans="1:9" hidden="1" x14ac:dyDescent="0.35">
      <c r="A65" s="64">
        <f t="shared" si="4"/>
        <v>52</v>
      </c>
      <c r="B65" s="76">
        <f t="shared" si="5"/>
        <v>46784</v>
      </c>
      <c r="C65" s="47">
        <f t="shared" si="6"/>
        <v>0</v>
      </c>
      <c r="D65" s="47">
        <f t="shared" si="1"/>
        <v>0</v>
      </c>
      <c r="E65" s="47">
        <f t="shared" si="7"/>
        <v>0</v>
      </c>
      <c r="F65" s="48">
        <f t="shared" si="3"/>
        <v>0</v>
      </c>
    </row>
    <row r="66" spans="1:9" hidden="1" x14ac:dyDescent="0.35">
      <c r="A66" s="64">
        <f t="shared" si="4"/>
        <v>53</v>
      </c>
      <c r="B66" s="76">
        <f t="shared" si="5"/>
        <v>46813</v>
      </c>
      <c r="C66" s="47">
        <f t="shared" si="6"/>
        <v>0</v>
      </c>
      <c r="D66" s="47">
        <f t="shared" si="1"/>
        <v>0</v>
      </c>
      <c r="E66" s="47">
        <f t="shared" si="7"/>
        <v>0</v>
      </c>
      <c r="F66" s="48">
        <f t="shared" si="3"/>
        <v>0</v>
      </c>
    </row>
    <row r="67" spans="1:9" hidden="1" x14ac:dyDescent="0.35">
      <c r="A67" s="64">
        <f t="shared" si="4"/>
        <v>54</v>
      </c>
      <c r="B67" s="76">
        <f t="shared" si="5"/>
        <v>46844</v>
      </c>
      <c r="C67" s="47">
        <f t="shared" si="6"/>
        <v>0</v>
      </c>
      <c r="D67" s="47">
        <f t="shared" si="1"/>
        <v>0</v>
      </c>
      <c r="E67" s="47">
        <f t="shared" si="7"/>
        <v>0</v>
      </c>
      <c r="F67" s="48">
        <f t="shared" si="3"/>
        <v>0</v>
      </c>
    </row>
    <row r="68" spans="1:9" hidden="1" x14ac:dyDescent="0.35">
      <c r="A68" s="64">
        <f t="shared" si="4"/>
        <v>55</v>
      </c>
      <c r="B68" s="76">
        <f t="shared" si="5"/>
        <v>46874</v>
      </c>
      <c r="C68" s="47">
        <f t="shared" si="6"/>
        <v>0</v>
      </c>
      <c r="D68" s="47">
        <f t="shared" si="1"/>
        <v>0</v>
      </c>
      <c r="E68" s="47">
        <f t="shared" si="7"/>
        <v>0</v>
      </c>
      <c r="F68" s="48">
        <f t="shared" si="3"/>
        <v>0</v>
      </c>
    </row>
    <row r="69" spans="1:9" hidden="1" x14ac:dyDescent="0.35">
      <c r="A69" s="64">
        <f t="shared" si="4"/>
        <v>56</v>
      </c>
      <c r="B69" s="76">
        <f t="shared" si="5"/>
        <v>46905</v>
      </c>
      <c r="C69" s="47">
        <f t="shared" si="6"/>
        <v>0</v>
      </c>
      <c r="D69" s="47">
        <f t="shared" si="1"/>
        <v>0</v>
      </c>
      <c r="E69" s="47">
        <f t="shared" si="7"/>
        <v>0</v>
      </c>
      <c r="F69" s="48">
        <f t="shared" si="3"/>
        <v>0</v>
      </c>
    </row>
    <row r="70" spans="1:9" hidden="1" x14ac:dyDescent="0.35">
      <c r="A70" s="64">
        <f t="shared" si="4"/>
        <v>57</v>
      </c>
      <c r="B70" s="76">
        <f t="shared" si="5"/>
        <v>46935</v>
      </c>
      <c r="C70" s="47">
        <f t="shared" si="6"/>
        <v>0</v>
      </c>
      <c r="D70" s="47">
        <f t="shared" si="1"/>
        <v>0</v>
      </c>
      <c r="E70" s="47">
        <f t="shared" si="7"/>
        <v>0</v>
      </c>
      <c r="F70" s="48">
        <f t="shared" si="3"/>
        <v>0</v>
      </c>
    </row>
    <row r="71" spans="1:9" hidden="1" x14ac:dyDescent="0.35">
      <c r="A71" s="64">
        <f t="shared" si="4"/>
        <v>58</v>
      </c>
      <c r="B71" s="76">
        <f t="shared" si="5"/>
        <v>46966</v>
      </c>
      <c r="C71" s="47">
        <f t="shared" si="6"/>
        <v>0</v>
      </c>
      <c r="D71" s="47">
        <f t="shared" si="1"/>
        <v>0</v>
      </c>
      <c r="E71" s="47">
        <f t="shared" si="7"/>
        <v>0</v>
      </c>
      <c r="F71" s="48">
        <f t="shared" si="3"/>
        <v>0</v>
      </c>
    </row>
    <row r="72" spans="1:9" hidden="1" x14ac:dyDescent="0.35">
      <c r="A72" s="64">
        <f t="shared" si="4"/>
        <v>59</v>
      </c>
      <c r="B72" s="76">
        <f t="shared" si="5"/>
        <v>46997</v>
      </c>
      <c r="C72" s="47">
        <f t="shared" si="6"/>
        <v>0</v>
      </c>
      <c r="D72" s="47">
        <f t="shared" si="1"/>
        <v>0</v>
      </c>
      <c r="E72" s="47">
        <f t="shared" si="7"/>
        <v>0</v>
      </c>
      <c r="F72" s="48">
        <f t="shared" si="3"/>
        <v>0</v>
      </c>
    </row>
    <row r="73" spans="1:9" hidden="1" x14ac:dyDescent="0.35">
      <c r="A73" s="64">
        <f t="shared" si="4"/>
        <v>60</v>
      </c>
      <c r="B73" s="76">
        <f t="shared" si="5"/>
        <v>47027</v>
      </c>
      <c r="C73" s="47">
        <f t="shared" si="6"/>
        <v>0</v>
      </c>
      <c r="D73" s="47">
        <f t="shared" si="1"/>
        <v>0</v>
      </c>
      <c r="E73" s="47">
        <f t="shared" si="7"/>
        <v>0</v>
      </c>
      <c r="F73" s="48">
        <f t="shared" si="3"/>
        <v>0</v>
      </c>
    </row>
    <row r="74" spans="1:9" hidden="1" x14ac:dyDescent="0.35">
      <c r="A74" s="65">
        <f t="shared" si="4"/>
        <v>61</v>
      </c>
      <c r="B74" s="77">
        <f t="shared" si="5"/>
        <v>47058</v>
      </c>
      <c r="C74" s="51">
        <f t="shared" si="6"/>
        <v>0</v>
      </c>
      <c r="D74" s="51">
        <f t="shared" si="1"/>
        <v>0</v>
      </c>
      <c r="E74" s="51">
        <f t="shared" si="7"/>
        <v>0</v>
      </c>
      <c r="F74" s="52">
        <f t="shared" si="3"/>
        <v>0</v>
      </c>
      <c r="G74" s="45"/>
      <c r="H74" s="45"/>
      <c r="I74" s="45"/>
    </row>
    <row r="75" spans="1:9" hidden="1" x14ac:dyDescent="0.35">
      <c r="A75" s="65">
        <f t="shared" si="4"/>
        <v>62</v>
      </c>
      <c r="B75" s="77">
        <f t="shared" si="5"/>
        <v>47088</v>
      </c>
      <c r="C75" s="51">
        <f t="shared" si="6"/>
        <v>0</v>
      </c>
      <c r="D75" s="51">
        <f t="shared" si="1"/>
        <v>0</v>
      </c>
      <c r="E75" s="51">
        <f t="shared" si="7"/>
        <v>0</v>
      </c>
      <c r="F75" s="52">
        <f t="shared" si="3"/>
        <v>0</v>
      </c>
    </row>
    <row r="76" spans="1:9" hidden="1" x14ac:dyDescent="0.35">
      <c r="A76" s="65">
        <f t="shared" si="4"/>
        <v>63</v>
      </c>
      <c r="B76" s="77">
        <f t="shared" si="5"/>
        <v>47119</v>
      </c>
      <c r="C76" s="51">
        <f t="shared" si="6"/>
        <v>0</v>
      </c>
      <c r="D76" s="51">
        <f t="shared" si="1"/>
        <v>0</v>
      </c>
      <c r="E76" s="51">
        <f t="shared" si="7"/>
        <v>0</v>
      </c>
      <c r="F76" s="52">
        <f t="shared" si="3"/>
        <v>0</v>
      </c>
    </row>
    <row r="77" spans="1:9" hidden="1" x14ac:dyDescent="0.35">
      <c r="A77" s="65">
        <f t="shared" si="4"/>
        <v>64</v>
      </c>
      <c r="B77" s="77">
        <f t="shared" si="5"/>
        <v>47150</v>
      </c>
      <c r="C77" s="51">
        <f t="shared" si="6"/>
        <v>0</v>
      </c>
      <c r="D77" s="51">
        <f t="shared" si="1"/>
        <v>0</v>
      </c>
      <c r="E77" s="51">
        <f t="shared" si="7"/>
        <v>0</v>
      </c>
      <c r="F77" s="52">
        <f t="shared" si="3"/>
        <v>0</v>
      </c>
    </row>
    <row r="78" spans="1:9" hidden="1" x14ac:dyDescent="0.35">
      <c r="A78" s="65">
        <f t="shared" si="4"/>
        <v>65</v>
      </c>
      <c r="B78" s="77">
        <f t="shared" ref="B78:B141" si="8">DATE(2023,10+A78,1)</f>
        <v>47178</v>
      </c>
      <c r="C78" s="51">
        <f t="shared" si="6"/>
        <v>0</v>
      </c>
      <c r="D78" s="51">
        <f t="shared" si="1"/>
        <v>0</v>
      </c>
      <c r="E78" s="51">
        <f t="shared" ref="E78:E141" si="9">IF(A78&lt;=$B$4,0,IF(+F77&gt;0,$B$10,0))</f>
        <v>0</v>
      </c>
      <c r="F78" s="52">
        <f t="shared" si="3"/>
        <v>0</v>
      </c>
    </row>
    <row r="79" spans="1:9" hidden="1" x14ac:dyDescent="0.35">
      <c r="A79" s="65">
        <f t="shared" si="4"/>
        <v>66</v>
      </c>
      <c r="B79" s="77">
        <f t="shared" si="8"/>
        <v>47209</v>
      </c>
      <c r="C79" s="51">
        <f t="shared" ref="C79:C142" si="10">IF(E79=0,0,IF(F78&gt;1000,E79-D79,0))</f>
        <v>0</v>
      </c>
      <c r="D79" s="51">
        <f t="shared" ref="D79:D142" si="11">IF(($B$4-A78)&gt;0,0,ROUND(F78*$B$9,-2))</f>
        <v>0</v>
      </c>
      <c r="E79" s="51">
        <f t="shared" si="9"/>
        <v>0</v>
      </c>
      <c r="F79" s="52">
        <f t="shared" ref="F79:F142" si="12">IF(F78-C79&gt;0,F78-C79,0)</f>
        <v>0</v>
      </c>
    </row>
    <row r="80" spans="1:9" hidden="1" x14ac:dyDescent="0.35">
      <c r="A80" s="65">
        <f t="shared" ref="A80:A143" si="13">+A79+1</f>
        <v>67</v>
      </c>
      <c r="B80" s="77">
        <f t="shared" si="8"/>
        <v>47239</v>
      </c>
      <c r="C80" s="51">
        <f t="shared" si="10"/>
        <v>0</v>
      </c>
      <c r="D80" s="51">
        <f t="shared" si="11"/>
        <v>0</v>
      </c>
      <c r="E80" s="51">
        <f t="shared" si="9"/>
        <v>0</v>
      </c>
      <c r="F80" s="52">
        <f t="shared" si="12"/>
        <v>0</v>
      </c>
    </row>
    <row r="81" spans="1:9" hidden="1" x14ac:dyDescent="0.35">
      <c r="A81" s="65">
        <f t="shared" si="13"/>
        <v>68</v>
      </c>
      <c r="B81" s="77">
        <f t="shared" si="8"/>
        <v>47270</v>
      </c>
      <c r="C81" s="51">
        <f t="shared" si="10"/>
        <v>0</v>
      </c>
      <c r="D81" s="51">
        <f t="shared" si="11"/>
        <v>0</v>
      </c>
      <c r="E81" s="51">
        <f t="shared" si="9"/>
        <v>0</v>
      </c>
      <c r="F81" s="52">
        <f t="shared" si="12"/>
        <v>0</v>
      </c>
    </row>
    <row r="82" spans="1:9" hidden="1" x14ac:dyDescent="0.35">
      <c r="A82" s="65">
        <f t="shared" si="13"/>
        <v>69</v>
      </c>
      <c r="B82" s="77">
        <f t="shared" si="8"/>
        <v>47300</v>
      </c>
      <c r="C82" s="51">
        <f t="shared" si="10"/>
        <v>0</v>
      </c>
      <c r="D82" s="51">
        <f t="shared" si="11"/>
        <v>0</v>
      </c>
      <c r="E82" s="51">
        <f t="shared" si="9"/>
        <v>0</v>
      </c>
      <c r="F82" s="52">
        <f t="shared" si="12"/>
        <v>0</v>
      </c>
    </row>
    <row r="83" spans="1:9" hidden="1" x14ac:dyDescent="0.35">
      <c r="A83" s="65">
        <f t="shared" si="13"/>
        <v>70</v>
      </c>
      <c r="B83" s="77">
        <f t="shared" si="8"/>
        <v>47331</v>
      </c>
      <c r="C83" s="51">
        <f t="shared" si="10"/>
        <v>0</v>
      </c>
      <c r="D83" s="51">
        <f t="shared" si="11"/>
        <v>0</v>
      </c>
      <c r="E83" s="51">
        <f t="shared" si="9"/>
        <v>0</v>
      </c>
      <c r="F83" s="52">
        <f t="shared" si="12"/>
        <v>0</v>
      </c>
    </row>
    <row r="84" spans="1:9" hidden="1" x14ac:dyDescent="0.35">
      <c r="A84" s="65">
        <f t="shared" si="13"/>
        <v>71</v>
      </c>
      <c r="B84" s="77">
        <f t="shared" si="8"/>
        <v>47362</v>
      </c>
      <c r="C84" s="51">
        <f t="shared" si="10"/>
        <v>0</v>
      </c>
      <c r="D84" s="51">
        <f t="shared" si="11"/>
        <v>0</v>
      </c>
      <c r="E84" s="51">
        <f t="shared" si="9"/>
        <v>0</v>
      </c>
      <c r="F84" s="52">
        <f t="shared" si="12"/>
        <v>0</v>
      </c>
    </row>
    <row r="85" spans="1:9" hidden="1" x14ac:dyDescent="0.35">
      <c r="A85" s="65">
        <f t="shared" si="13"/>
        <v>72</v>
      </c>
      <c r="B85" s="77">
        <f t="shared" si="8"/>
        <v>47392</v>
      </c>
      <c r="C85" s="51">
        <f t="shared" si="10"/>
        <v>0</v>
      </c>
      <c r="D85" s="51">
        <f t="shared" si="11"/>
        <v>0</v>
      </c>
      <c r="E85" s="51">
        <f t="shared" si="9"/>
        <v>0</v>
      </c>
      <c r="F85" s="52">
        <f t="shared" si="12"/>
        <v>0</v>
      </c>
    </row>
    <row r="86" spans="1:9" hidden="1" x14ac:dyDescent="0.35">
      <c r="A86" s="61">
        <f t="shared" si="13"/>
        <v>73</v>
      </c>
      <c r="B86" s="75">
        <f t="shared" si="8"/>
        <v>47423</v>
      </c>
      <c r="C86" s="62">
        <f t="shared" si="10"/>
        <v>0</v>
      </c>
      <c r="D86" s="62">
        <f t="shared" si="11"/>
        <v>0</v>
      </c>
      <c r="E86" s="62">
        <f t="shared" si="9"/>
        <v>0</v>
      </c>
      <c r="F86" s="63">
        <f t="shared" si="12"/>
        <v>0</v>
      </c>
      <c r="G86" s="45"/>
      <c r="H86" s="45"/>
      <c r="I86" s="45"/>
    </row>
    <row r="87" spans="1:9" hidden="1" x14ac:dyDescent="0.35">
      <c r="A87" s="61">
        <f t="shared" si="13"/>
        <v>74</v>
      </c>
      <c r="B87" s="75">
        <f t="shared" si="8"/>
        <v>47453</v>
      </c>
      <c r="C87" s="62">
        <f t="shared" si="10"/>
        <v>0</v>
      </c>
      <c r="D87" s="62">
        <f t="shared" si="11"/>
        <v>0</v>
      </c>
      <c r="E87" s="62">
        <f t="shared" si="9"/>
        <v>0</v>
      </c>
      <c r="F87" s="63">
        <f t="shared" si="12"/>
        <v>0</v>
      </c>
    </row>
    <row r="88" spans="1:9" hidden="1" x14ac:dyDescent="0.35">
      <c r="A88" s="61">
        <f t="shared" si="13"/>
        <v>75</v>
      </c>
      <c r="B88" s="75">
        <f t="shared" si="8"/>
        <v>47484</v>
      </c>
      <c r="C88" s="62">
        <f t="shared" si="10"/>
        <v>0</v>
      </c>
      <c r="D88" s="62">
        <f t="shared" si="11"/>
        <v>0</v>
      </c>
      <c r="E88" s="62">
        <f t="shared" si="9"/>
        <v>0</v>
      </c>
      <c r="F88" s="63">
        <f t="shared" si="12"/>
        <v>0</v>
      </c>
    </row>
    <row r="89" spans="1:9" hidden="1" x14ac:dyDescent="0.35">
      <c r="A89" s="61">
        <f t="shared" si="13"/>
        <v>76</v>
      </c>
      <c r="B89" s="75">
        <f t="shared" si="8"/>
        <v>47515</v>
      </c>
      <c r="C89" s="62">
        <f t="shared" si="10"/>
        <v>0</v>
      </c>
      <c r="D89" s="62">
        <f t="shared" si="11"/>
        <v>0</v>
      </c>
      <c r="E89" s="62">
        <f t="shared" si="9"/>
        <v>0</v>
      </c>
      <c r="F89" s="63">
        <f t="shared" si="12"/>
        <v>0</v>
      </c>
    </row>
    <row r="90" spans="1:9" hidden="1" x14ac:dyDescent="0.35">
      <c r="A90" s="61">
        <f t="shared" si="13"/>
        <v>77</v>
      </c>
      <c r="B90" s="75">
        <f t="shared" si="8"/>
        <v>47543</v>
      </c>
      <c r="C90" s="62">
        <f t="shared" si="10"/>
        <v>0</v>
      </c>
      <c r="D90" s="62">
        <f t="shared" si="11"/>
        <v>0</v>
      </c>
      <c r="E90" s="62">
        <f t="shared" si="9"/>
        <v>0</v>
      </c>
      <c r="F90" s="63">
        <f t="shared" si="12"/>
        <v>0</v>
      </c>
    </row>
    <row r="91" spans="1:9" hidden="1" x14ac:dyDescent="0.35">
      <c r="A91" s="61">
        <f t="shared" si="13"/>
        <v>78</v>
      </c>
      <c r="B91" s="75">
        <f t="shared" si="8"/>
        <v>47574</v>
      </c>
      <c r="C91" s="62">
        <f t="shared" si="10"/>
        <v>0</v>
      </c>
      <c r="D91" s="62">
        <f t="shared" si="11"/>
        <v>0</v>
      </c>
      <c r="E91" s="62">
        <f t="shared" si="9"/>
        <v>0</v>
      </c>
      <c r="F91" s="63">
        <f t="shared" si="12"/>
        <v>0</v>
      </c>
    </row>
    <row r="92" spans="1:9" hidden="1" x14ac:dyDescent="0.35">
      <c r="A92" s="61">
        <f t="shared" si="13"/>
        <v>79</v>
      </c>
      <c r="B92" s="75">
        <f t="shared" si="8"/>
        <v>47604</v>
      </c>
      <c r="C92" s="62">
        <f t="shared" si="10"/>
        <v>0</v>
      </c>
      <c r="D92" s="62">
        <f t="shared" si="11"/>
        <v>0</v>
      </c>
      <c r="E92" s="62">
        <f t="shared" si="9"/>
        <v>0</v>
      </c>
      <c r="F92" s="63">
        <f t="shared" si="12"/>
        <v>0</v>
      </c>
    </row>
    <row r="93" spans="1:9" hidden="1" x14ac:dyDescent="0.35">
      <c r="A93" s="61">
        <f t="shared" si="13"/>
        <v>80</v>
      </c>
      <c r="B93" s="75">
        <f t="shared" si="8"/>
        <v>47635</v>
      </c>
      <c r="C93" s="62">
        <f t="shared" si="10"/>
        <v>0</v>
      </c>
      <c r="D93" s="62">
        <f t="shared" si="11"/>
        <v>0</v>
      </c>
      <c r="E93" s="62">
        <f t="shared" si="9"/>
        <v>0</v>
      </c>
      <c r="F93" s="63">
        <f t="shared" si="12"/>
        <v>0</v>
      </c>
    </row>
    <row r="94" spans="1:9" hidden="1" x14ac:dyDescent="0.35">
      <c r="A94" s="61">
        <f t="shared" si="13"/>
        <v>81</v>
      </c>
      <c r="B94" s="75">
        <f t="shared" si="8"/>
        <v>47665</v>
      </c>
      <c r="C94" s="62">
        <f t="shared" si="10"/>
        <v>0</v>
      </c>
      <c r="D94" s="62">
        <f t="shared" si="11"/>
        <v>0</v>
      </c>
      <c r="E94" s="62">
        <f t="shared" si="9"/>
        <v>0</v>
      </c>
      <c r="F94" s="63">
        <f t="shared" si="12"/>
        <v>0</v>
      </c>
    </row>
    <row r="95" spans="1:9" hidden="1" x14ac:dyDescent="0.35">
      <c r="A95" s="61">
        <f t="shared" si="13"/>
        <v>82</v>
      </c>
      <c r="B95" s="75">
        <f t="shared" si="8"/>
        <v>47696</v>
      </c>
      <c r="C95" s="62">
        <f t="shared" si="10"/>
        <v>0</v>
      </c>
      <c r="D95" s="62">
        <f t="shared" si="11"/>
        <v>0</v>
      </c>
      <c r="E95" s="62">
        <f t="shared" si="9"/>
        <v>0</v>
      </c>
      <c r="F95" s="63">
        <f t="shared" si="12"/>
        <v>0</v>
      </c>
    </row>
    <row r="96" spans="1:9" hidden="1" x14ac:dyDescent="0.35">
      <c r="A96" s="61">
        <f t="shared" si="13"/>
        <v>83</v>
      </c>
      <c r="B96" s="75">
        <f t="shared" si="8"/>
        <v>47727</v>
      </c>
      <c r="C96" s="62">
        <f t="shared" si="10"/>
        <v>0</v>
      </c>
      <c r="D96" s="62">
        <f t="shared" si="11"/>
        <v>0</v>
      </c>
      <c r="E96" s="62">
        <f t="shared" si="9"/>
        <v>0</v>
      </c>
      <c r="F96" s="63">
        <f t="shared" si="12"/>
        <v>0</v>
      </c>
    </row>
    <row r="97" spans="1:9" hidden="1" x14ac:dyDescent="0.35">
      <c r="A97" s="61">
        <f t="shared" si="13"/>
        <v>84</v>
      </c>
      <c r="B97" s="75">
        <f t="shared" si="8"/>
        <v>47757</v>
      </c>
      <c r="C97" s="62">
        <f t="shared" si="10"/>
        <v>0</v>
      </c>
      <c r="D97" s="62">
        <f t="shared" si="11"/>
        <v>0</v>
      </c>
      <c r="E97" s="62">
        <f t="shared" si="9"/>
        <v>0</v>
      </c>
      <c r="F97" s="63">
        <f t="shared" si="12"/>
        <v>0</v>
      </c>
    </row>
    <row r="98" spans="1:9" hidden="1" x14ac:dyDescent="0.35">
      <c r="A98" s="64">
        <f t="shared" si="13"/>
        <v>85</v>
      </c>
      <c r="B98" s="76">
        <f t="shared" si="8"/>
        <v>47788</v>
      </c>
      <c r="C98" s="47">
        <f t="shared" si="10"/>
        <v>0</v>
      </c>
      <c r="D98" s="47">
        <f t="shared" si="11"/>
        <v>0</v>
      </c>
      <c r="E98" s="47">
        <f t="shared" si="9"/>
        <v>0</v>
      </c>
      <c r="F98" s="48">
        <f t="shared" si="12"/>
        <v>0</v>
      </c>
      <c r="G98" s="45"/>
      <c r="H98" s="45"/>
      <c r="I98" s="45"/>
    </row>
    <row r="99" spans="1:9" hidden="1" x14ac:dyDescent="0.35">
      <c r="A99" s="64">
        <f t="shared" si="13"/>
        <v>86</v>
      </c>
      <c r="B99" s="76">
        <f t="shared" si="8"/>
        <v>47818</v>
      </c>
      <c r="C99" s="47">
        <f t="shared" si="10"/>
        <v>0</v>
      </c>
      <c r="D99" s="47">
        <f t="shared" si="11"/>
        <v>0</v>
      </c>
      <c r="E99" s="47">
        <f t="shared" si="9"/>
        <v>0</v>
      </c>
      <c r="F99" s="48">
        <f t="shared" si="12"/>
        <v>0</v>
      </c>
    </row>
    <row r="100" spans="1:9" hidden="1" x14ac:dyDescent="0.35">
      <c r="A100" s="64">
        <f t="shared" si="13"/>
        <v>87</v>
      </c>
      <c r="B100" s="76">
        <f t="shared" si="8"/>
        <v>47849</v>
      </c>
      <c r="C100" s="47">
        <f t="shared" si="10"/>
        <v>0</v>
      </c>
      <c r="D100" s="47">
        <f t="shared" si="11"/>
        <v>0</v>
      </c>
      <c r="E100" s="47">
        <f t="shared" si="9"/>
        <v>0</v>
      </c>
      <c r="F100" s="48">
        <f t="shared" si="12"/>
        <v>0</v>
      </c>
    </row>
    <row r="101" spans="1:9" hidden="1" x14ac:dyDescent="0.35">
      <c r="A101" s="64">
        <f t="shared" si="13"/>
        <v>88</v>
      </c>
      <c r="B101" s="76">
        <f t="shared" si="8"/>
        <v>47880</v>
      </c>
      <c r="C101" s="47">
        <f t="shared" si="10"/>
        <v>0</v>
      </c>
      <c r="D101" s="47">
        <f t="shared" si="11"/>
        <v>0</v>
      </c>
      <c r="E101" s="47">
        <f t="shared" si="9"/>
        <v>0</v>
      </c>
      <c r="F101" s="48">
        <f t="shared" si="12"/>
        <v>0</v>
      </c>
    </row>
    <row r="102" spans="1:9" hidden="1" x14ac:dyDescent="0.35">
      <c r="A102" s="64">
        <f t="shared" si="13"/>
        <v>89</v>
      </c>
      <c r="B102" s="76">
        <f t="shared" si="8"/>
        <v>47908</v>
      </c>
      <c r="C102" s="47">
        <f t="shared" si="10"/>
        <v>0</v>
      </c>
      <c r="D102" s="47">
        <f t="shared" si="11"/>
        <v>0</v>
      </c>
      <c r="E102" s="47">
        <f t="shared" si="9"/>
        <v>0</v>
      </c>
      <c r="F102" s="48">
        <f t="shared" si="12"/>
        <v>0</v>
      </c>
    </row>
    <row r="103" spans="1:9" hidden="1" x14ac:dyDescent="0.35">
      <c r="A103" s="64">
        <f t="shared" si="13"/>
        <v>90</v>
      </c>
      <c r="B103" s="76">
        <f t="shared" si="8"/>
        <v>47939</v>
      </c>
      <c r="C103" s="47">
        <f t="shared" si="10"/>
        <v>0</v>
      </c>
      <c r="D103" s="47">
        <f t="shared" si="11"/>
        <v>0</v>
      </c>
      <c r="E103" s="47">
        <f t="shared" si="9"/>
        <v>0</v>
      </c>
      <c r="F103" s="48">
        <f t="shared" si="12"/>
        <v>0</v>
      </c>
    </row>
    <row r="104" spans="1:9" hidden="1" x14ac:dyDescent="0.35">
      <c r="A104" s="64">
        <f t="shared" si="13"/>
        <v>91</v>
      </c>
      <c r="B104" s="76">
        <f t="shared" si="8"/>
        <v>47969</v>
      </c>
      <c r="C104" s="47">
        <f t="shared" si="10"/>
        <v>0</v>
      </c>
      <c r="D104" s="47">
        <f t="shared" si="11"/>
        <v>0</v>
      </c>
      <c r="E104" s="47">
        <f t="shared" si="9"/>
        <v>0</v>
      </c>
      <c r="F104" s="48">
        <f t="shared" si="12"/>
        <v>0</v>
      </c>
    </row>
    <row r="105" spans="1:9" hidden="1" x14ac:dyDescent="0.35">
      <c r="A105" s="64">
        <f t="shared" si="13"/>
        <v>92</v>
      </c>
      <c r="B105" s="76">
        <f t="shared" si="8"/>
        <v>48000</v>
      </c>
      <c r="C105" s="47">
        <f t="shared" si="10"/>
        <v>0</v>
      </c>
      <c r="D105" s="47">
        <f t="shared" si="11"/>
        <v>0</v>
      </c>
      <c r="E105" s="47">
        <f t="shared" si="9"/>
        <v>0</v>
      </c>
      <c r="F105" s="48">
        <f t="shared" si="12"/>
        <v>0</v>
      </c>
    </row>
    <row r="106" spans="1:9" hidden="1" x14ac:dyDescent="0.35">
      <c r="A106" s="64">
        <f t="shared" si="13"/>
        <v>93</v>
      </c>
      <c r="B106" s="76">
        <f t="shared" si="8"/>
        <v>48030</v>
      </c>
      <c r="C106" s="47">
        <f t="shared" si="10"/>
        <v>0</v>
      </c>
      <c r="D106" s="47">
        <f t="shared" si="11"/>
        <v>0</v>
      </c>
      <c r="E106" s="47">
        <f t="shared" si="9"/>
        <v>0</v>
      </c>
      <c r="F106" s="48">
        <f t="shared" si="12"/>
        <v>0</v>
      </c>
    </row>
    <row r="107" spans="1:9" hidden="1" x14ac:dyDescent="0.35">
      <c r="A107" s="64">
        <f t="shared" si="13"/>
        <v>94</v>
      </c>
      <c r="B107" s="76">
        <f t="shared" si="8"/>
        <v>48061</v>
      </c>
      <c r="C107" s="47">
        <f t="shared" si="10"/>
        <v>0</v>
      </c>
      <c r="D107" s="47">
        <f t="shared" si="11"/>
        <v>0</v>
      </c>
      <c r="E107" s="47">
        <f t="shared" si="9"/>
        <v>0</v>
      </c>
      <c r="F107" s="48">
        <f t="shared" si="12"/>
        <v>0</v>
      </c>
    </row>
    <row r="108" spans="1:9" hidden="1" x14ac:dyDescent="0.35">
      <c r="A108" s="64">
        <f t="shared" si="13"/>
        <v>95</v>
      </c>
      <c r="B108" s="76">
        <f t="shared" si="8"/>
        <v>48092</v>
      </c>
      <c r="C108" s="47">
        <f t="shared" si="10"/>
        <v>0</v>
      </c>
      <c r="D108" s="47">
        <f t="shared" si="11"/>
        <v>0</v>
      </c>
      <c r="E108" s="47">
        <f t="shared" si="9"/>
        <v>0</v>
      </c>
      <c r="F108" s="48">
        <f t="shared" si="12"/>
        <v>0</v>
      </c>
    </row>
    <row r="109" spans="1:9" hidden="1" x14ac:dyDescent="0.35">
      <c r="A109" s="64">
        <f t="shared" si="13"/>
        <v>96</v>
      </c>
      <c r="B109" s="76">
        <f t="shared" si="8"/>
        <v>48122</v>
      </c>
      <c r="C109" s="47">
        <f t="shared" si="10"/>
        <v>0</v>
      </c>
      <c r="D109" s="47">
        <f t="shared" si="11"/>
        <v>0</v>
      </c>
      <c r="E109" s="47">
        <f t="shared" si="9"/>
        <v>0</v>
      </c>
      <c r="F109" s="48">
        <f t="shared" si="12"/>
        <v>0</v>
      </c>
    </row>
    <row r="110" spans="1:9" hidden="1" x14ac:dyDescent="0.35">
      <c r="A110" s="58">
        <f t="shared" si="13"/>
        <v>97</v>
      </c>
      <c r="B110" s="73">
        <f t="shared" si="8"/>
        <v>48153</v>
      </c>
      <c r="C110" s="49">
        <f t="shared" si="10"/>
        <v>0</v>
      </c>
      <c r="D110" s="49">
        <f t="shared" si="11"/>
        <v>0</v>
      </c>
      <c r="E110" s="49">
        <f t="shared" si="9"/>
        <v>0</v>
      </c>
      <c r="F110" s="50">
        <f t="shared" si="12"/>
        <v>0</v>
      </c>
      <c r="G110" s="45"/>
      <c r="H110" s="45"/>
      <c r="I110" s="45"/>
    </row>
    <row r="111" spans="1:9" hidden="1" x14ac:dyDescent="0.35">
      <c r="A111" s="58">
        <f t="shared" si="13"/>
        <v>98</v>
      </c>
      <c r="B111" s="73">
        <f t="shared" si="8"/>
        <v>48183</v>
      </c>
      <c r="C111" s="49">
        <f t="shared" si="10"/>
        <v>0</v>
      </c>
      <c r="D111" s="49">
        <f t="shared" si="11"/>
        <v>0</v>
      </c>
      <c r="E111" s="49">
        <f t="shared" si="9"/>
        <v>0</v>
      </c>
      <c r="F111" s="50">
        <f t="shared" si="12"/>
        <v>0</v>
      </c>
    </row>
    <row r="112" spans="1:9" hidden="1" x14ac:dyDescent="0.35">
      <c r="A112" s="58">
        <f t="shared" si="13"/>
        <v>99</v>
      </c>
      <c r="B112" s="73">
        <f t="shared" si="8"/>
        <v>48214</v>
      </c>
      <c r="C112" s="49">
        <f t="shared" si="10"/>
        <v>0</v>
      </c>
      <c r="D112" s="49">
        <f t="shared" si="11"/>
        <v>0</v>
      </c>
      <c r="E112" s="49">
        <f t="shared" si="9"/>
        <v>0</v>
      </c>
      <c r="F112" s="50">
        <f t="shared" si="12"/>
        <v>0</v>
      </c>
    </row>
    <row r="113" spans="1:9" hidden="1" x14ac:dyDescent="0.35">
      <c r="A113" s="58">
        <f t="shared" si="13"/>
        <v>100</v>
      </c>
      <c r="B113" s="73">
        <f t="shared" si="8"/>
        <v>48245</v>
      </c>
      <c r="C113" s="49">
        <f t="shared" si="10"/>
        <v>0</v>
      </c>
      <c r="D113" s="49">
        <f t="shared" si="11"/>
        <v>0</v>
      </c>
      <c r="E113" s="49">
        <f t="shared" si="9"/>
        <v>0</v>
      </c>
      <c r="F113" s="50">
        <f t="shared" si="12"/>
        <v>0</v>
      </c>
    </row>
    <row r="114" spans="1:9" hidden="1" x14ac:dyDescent="0.35">
      <c r="A114" s="58">
        <f t="shared" si="13"/>
        <v>101</v>
      </c>
      <c r="B114" s="73">
        <f t="shared" si="8"/>
        <v>48274</v>
      </c>
      <c r="C114" s="49">
        <f t="shared" si="10"/>
        <v>0</v>
      </c>
      <c r="D114" s="49">
        <f t="shared" si="11"/>
        <v>0</v>
      </c>
      <c r="E114" s="49">
        <f t="shared" si="9"/>
        <v>0</v>
      </c>
      <c r="F114" s="50">
        <f t="shared" si="12"/>
        <v>0</v>
      </c>
    </row>
    <row r="115" spans="1:9" hidden="1" x14ac:dyDescent="0.35">
      <c r="A115" s="58">
        <f t="shared" si="13"/>
        <v>102</v>
      </c>
      <c r="B115" s="73">
        <f t="shared" si="8"/>
        <v>48305</v>
      </c>
      <c r="C115" s="49">
        <f t="shared" si="10"/>
        <v>0</v>
      </c>
      <c r="D115" s="49">
        <f t="shared" si="11"/>
        <v>0</v>
      </c>
      <c r="E115" s="49">
        <f t="shared" si="9"/>
        <v>0</v>
      </c>
      <c r="F115" s="50">
        <f t="shared" si="12"/>
        <v>0</v>
      </c>
    </row>
    <row r="116" spans="1:9" hidden="1" x14ac:dyDescent="0.35">
      <c r="A116" s="58">
        <f t="shared" si="13"/>
        <v>103</v>
      </c>
      <c r="B116" s="73">
        <f t="shared" si="8"/>
        <v>48335</v>
      </c>
      <c r="C116" s="49">
        <f t="shared" si="10"/>
        <v>0</v>
      </c>
      <c r="D116" s="49">
        <f t="shared" si="11"/>
        <v>0</v>
      </c>
      <c r="E116" s="49">
        <f t="shared" si="9"/>
        <v>0</v>
      </c>
      <c r="F116" s="50">
        <f t="shared" si="12"/>
        <v>0</v>
      </c>
    </row>
    <row r="117" spans="1:9" hidden="1" x14ac:dyDescent="0.35">
      <c r="A117" s="58">
        <f t="shared" si="13"/>
        <v>104</v>
      </c>
      <c r="B117" s="73">
        <f t="shared" si="8"/>
        <v>48366</v>
      </c>
      <c r="C117" s="49">
        <f t="shared" si="10"/>
        <v>0</v>
      </c>
      <c r="D117" s="49">
        <f t="shared" si="11"/>
        <v>0</v>
      </c>
      <c r="E117" s="49">
        <f t="shared" si="9"/>
        <v>0</v>
      </c>
      <c r="F117" s="50">
        <f t="shared" si="12"/>
        <v>0</v>
      </c>
    </row>
    <row r="118" spans="1:9" hidden="1" x14ac:dyDescent="0.35">
      <c r="A118" s="58">
        <f t="shared" si="13"/>
        <v>105</v>
      </c>
      <c r="B118" s="73">
        <f t="shared" si="8"/>
        <v>48396</v>
      </c>
      <c r="C118" s="49">
        <f t="shared" si="10"/>
        <v>0</v>
      </c>
      <c r="D118" s="49">
        <f t="shared" si="11"/>
        <v>0</v>
      </c>
      <c r="E118" s="49">
        <f t="shared" si="9"/>
        <v>0</v>
      </c>
      <c r="F118" s="50">
        <f t="shared" si="12"/>
        <v>0</v>
      </c>
    </row>
    <row r="119" spans="1:9" hidden="1" x14ac:dyDescent="0.35">
      <c r="A119" s="58">
        <f t="shared" si="13"/>
        <v>106</v>
      </c>
      <c r="B119" s="73">
        <f t="shared" si="8"/>
        <v>48427</v>
      </c>
      <c r="C119" s="49">
        <f t="shared" si="10"/>
        <v>0</v>
      </c>
      <c r="D119" s="49">
        <f t="shared" si="11"/>
        <v>0</v>
      </c>
      <c r="E119" s="49">
        <f t="shared" si="9"/>
        <v>0</v>
      </c>
      <c r="F119" s="50">
        <f t="shared" si="12"/>
        <v>0</v>
      </c>
    </row>
    <row r="120" spans="1:9" hidden="1" x14ac:dyDescent="0.35">
      <c r="A120" s="58">
        <f t="shared" si="13"/>
        <v>107</v>
      </c>
      <c r="B120" s="73">
        <f t="shared" si="8"/>
        <v>48458</v>
      </c>
      <c r="C120" s="49">
        <f t="shared" si="10"/>
        <v>0</v>
      </c>
      <c r="D120" s="49">
        <f t="shared" si="11"/>
        <v>0</v>
      </c>
      <c r="E120" s="49">
        <f t="shared" si="9"/>
        <v>0</v>
      </c>
      <c r="F120" s="50">
        <f t="shared" si="12"/>
        <v>0</v>
      </c>
    </row>
    <row r="121" spans="1:9" hidden="1" x14ac:dyDescent="0.35">
      <c r="A121" s="58">
        <f t="shared" si="13"/>
        <v>108</v>
      </c>
      <c r="B121" s="73">
        <f t="shared" si="8"/>
        <v>48488</v>
      </c>
      <c r="C121" s="49">
        <f t="shared" si="10"/>
        <v>0</v>
      </c>
      <c r="D121" s="49">
        <f t="shared" si="11"/>
        <v>0</v>
      </c>
      <c r="E121" s="49">
        <f t="shared" si="9"/>
        <v>0</v>
      </c>
      <c r="F121" s="50">
        <f t="shared" si="12"/>
        <v>0</v>
      </c>
    </row>
    <row r="122" spans="1:9" hidden="1" x14ac:dyDescent="0.35">
      <c r="A122" s="64">
        <f t="shared" si="13"/>
        <v>109</v>
      </c>
      <c r="B122" s="76">
        <f t="shared" si="8"/>
        <v>48519</v>
      </c>
      <c r="C122" s="47">
        <f t="shared" si="10"/>
        <v>0</v>
      </c>
      <c r="D122" s="47">
        <f t="shared" si="11"/>
        <v>0</v>
      </c>
      <c r="E122" s="47">
        <f t="shared" si="9"/>
        <v>0</v>
      </c>
      <c r="F122" s="48">
        <f t="shared" si="12"/>
        <v>0</v>
      </c>
      <c r="G122" s="45"/>
      <c r="H122" s="45"/>
      <c r="I122" s="45"/>
    </row>
    <row r="123" spans="1:9" hidden="1" x14ac:dyDescent="0.35">
      <c r="A123" s="64">
        <f t="shared" si="13"/>
        <v>110</v>
      </c>
      <c r="B123" s="76">
        <f t="shared" si="8"/>
        <v>48549</v>
      </c>
      <c r="C123" s="47">
        <f t="shared" si="10"/>
        <v>0</v>
      </c>
      <c r="D123" s="47">
        <f t="shared" si="11"/>
        <v>0</v>
      </c>
      <c r="E123" s="47">
        <f t="shared" si="9"/>
        <v>0</v>
      </c>
      <c r="F123" s="48">
        <f t="shared" si="12"/>
        <v>0</v>
      </c>
    </row>
    <row r="124" spans="1:9" hidden="1" x14ac:dyDescent="0.35">
      <c r="A124" s="64">
        <f t="shared" si="13"/>
        <v>111</v>
      </c>
      <c r="B124" s="76">
        <f t="shared" si="8"/>
        <v>48580</v>
      </c>
      <c r="C124" s="47">
        <f t="shared" si="10"/>
        <v>0</v>
      </c>
      <c r="D124" s="47">
        <f t="shared" si="11"/>
        <v>0</v>
      </c>
      <c r="E124" s="47">
        <f t="shared" si="9"/>
        <v>0</v>
      </c>
      <c r="F124" s="48">
        <f t="shared" si="12"/>
        <v>0</v>
      </c>
    </row>
    <row r="125" spans="1:9" hidden="1" x14ac:dyDescent="0.35">
      <c r="A125" s="64">
        <f t="shared" si="13"/>
        <v>112</v>
      </c>
      <c r="B125" s="76">
        <f t="shared" si="8"/>
        <v>48611</v>
      </c>
      <c r="C125" s="47">
        <f t="shared" si="10"/>
        <v>0</v>
      </c>
      <c r="D125" s="47">
        <f t="shared" si="11"/>
        <v>0</v>
      </c>
      <c r="E125" s="47">
        <f t="shared" si="9"/>
        <v>0</v>
      </c>
      <c r="F125" s="48">
        <f t="shared" si="12"/>
        <v>0</v>
      </c>
    </row>
    <row r="126" spans="1:9" hidden="1" x14ac:dyDescent="0.35">
      <c r="A126" s="64">
        <f t="shared" si="13"/>
        <v>113</v>
      </c>
      <c r="B126" s="76">
        <f t="shared" si="8"/>
        <v>48639</v>
      </c>
      <c r="C126" s="47">
        <f t="shared" si="10"/>
        <v>0</v>
      </c>
      <c r="D126" s="47">
        <f t="shared" si="11"/>
        <v>0</v>
      </c>
      <c r="E126" s="47">
        <f t="shared" si="9"/>
        <v>0</v>
      </c>
      <c r="F126" s="48">
        <f t="shared" si="12"/>
        <v>0</v>
      </c>
    </row>
    <row r="127" spans="1:9" hidden="1" x14ac:dyDescent="0.35">
      <c r="A127" s="64">
        <f t="shared" si="13"/>
        <v>114</v>
      </c>
      <c r="B127" s="76">
        <f t="shared" si="8"/>
        <v>48670</v>
      </c>
      <c r="C127" s="47">
        <f t="shared" si="10"/>
        <v>0</v>
      </c>
      <c r="D127" s="47">
        <f t="shared" si="11"/>
        <v>0</v>
      </c>
      <c r="E127" s="47">
        <f t="shared" si="9"/>
        <v>0</v>
      </c>
      <c r="F127" s="48">
        <f t="shared" si="12"/>
        <v>0</v>
      </c>
    </row>
    <row r="128" spans="1:9" hidden="1" x14ac:dyDescent="0.35">
      <c r="A128" s="64">
        <f t="shared" si="13"/>
        <v>115</v>
      </c>
      <c r="B128" s="76">
        <f t="shared" si="8"/>
        <v>48700</v>
      </c>
      <c r="C128" s="47">
        <f t="shared" si="10"/>
        <v>0</v>
      </c>
      <c r="D128" s="47">
        <f t="shared" si="11"/>
        <v>0</v>
      </c>
      <c r="E128" s="47">
        <f t="shared" si="9"/>
        <v>0</v>
      </c>
      <c r="F128" s="48">
        <f t="shared" si="12"/>
        <v>0</v>
      </c>
    </row>
    <row r="129" spans="1:9" hidden="1" x14ac:dyDescent="0.35">
      <c r="A129" s="64">
        <f t="shared" si="13"/>
        <v>116</v>
      </c>
      <c r="B129" s="76">
        <f t="shared" si="8"/>
        <v>48731</v>
      </c>
      <c r="C129" s="47">
        <f t="shared" si="10"/>
        <v>0</v>
      </c>
      <c r="D129" s="47">
        <f t="shared" si="11"/>
        <v>0</v>
      </c>
      <c r="E129" s="47">
        <f t="shared" si="9"/>
        <v>0</v>
      </c>
      <c r="F129" s="48">
        <f t="shared" si="12"/>
        <v>0</v>
      </c>
    </row>
    <row r="130" spans="1:9" hidden="1" x14ac:dyDescent="0.35">
      <c r="A130" s="64">
        <f t="shared" si="13"/>
        <v>117</v>
      </c>
      <c r="B130" s="76">
        <f t="shared" si="8"/>
        <v>48761</v>
      </c>
      <c r="C130" s="47">
        <f t="shared" si="10"/>
        <v>0</v>
      </c>
      <c r="D130" s="47">
        <f t="shared" si="11"/>
        <v>0</v>
      </c>
      <c r="E130" s="47">
        <f t="shared" si="9"/>
        <v>0</v>
      </c>
      <c r="F130" s="48">
        <f t="shared" si="12"/>
        <v>0</v>
      </c>
    </row>
    <row r="131" spans="1:9" hidden="1" x14ac:dyDescent="0.35">
      <c r="A131" s="64">
        <f t="shared" si="13"/>
        <v>118</v>
      </c>
      <c r="B131" s="76">
        <f t="shared" si="8"/>
        <v>48792</v>
      </c>
      <c r="C131" s="47">
        <f t="shared" si="10"/>
        <v>0</v>
      </c>
      <c r="D131" s="47">
        <f t="shared" si="11"/>
        <v>0</v>
      </c>
      <c r="E131" s="47">
        <f t="shared" si="9"/>
        <v>0</v>
      </c>
      <c r="F131" s="48">
        <f t="shared" si="12"/>
        <v>0</v>
      </c>
    </row>
    <row r="132" spans="1:9" hidden="1" x14ac:dyDescent="0.35">
      <c r="A132" s="64">
        <f t="shared" si="13"/>
        <v>119</v>
      </c>
      <c r="B132" s="76">
        <f t="shared" si="8"/>
        <v>48823</v>
      </c>
      <c r="C132" s="47">
        <f t="shared" si="10"/>
        <v>0</v>
      </c>
      <c r="D132" s="47">
        <f t="shared" si="11"/>
        <v>0</v>
      </c>
      <c r="E132" s="47">
        <f t="shared" si="9"/>
        <v>0</v>
      </c>
      <c r="F132" s="48">
        <f t="shared" si="12"/>
        <v>0</v>
      </c>
    </row>
    <row r="133" spans="1:9" hidden="1" x14ac:dyDescent="0.35">
      <c r="A133" s="64">
        <f t="shared" si="13"/>
        <v>120</v>
      </c>
      <c r="B133" s="76">
        <f t="shared" si="8"/>
        <v>48853</v>
      </c>
      <c r="C133" s="47">
        <f t="shared" si="10"/>
        <v>0</v>
      </c>
      <c r="D133" s="47">
        <f t="shared" si="11"/>
        <v>0</v>
      </c>
      <c r="E133" s="47">
        <f t="shared" si="9"/>
        <v>0</v>
      </c>
      <c r="F133" s="48">
        <f t="shared" si="12"/>
        <v>0</v>
      </c>
    </row>
    <row r="134" spans="1:9" hidden="1" x14ac:dyDescent="0.35">
      <c r="A134" s="66">
        <f t="shared" si="13"/>
        <v>121</v>
      </c>
      <c r="B134" s="78">
        <f t="shared" si="8"/>
        <v>48884</v>
      </c>
      <c r="C134" s="67">
        <f t="shared" si="10"/>
        <v>0</v>
      </c>
      <c r="D134" s="67">
        <f t="shared" si="11"/>
        <v>0</v>
      </c>
      <c r="E134" s="67">
        <f t="shared" si="9"/>
        <v>0</v>
      </c>
      <c r="F134" s="68">
        <f t="shared" si="12"/>
        <v>0</v>
      </c>
      <c r="G134" s="45"/>
      <c r="H134" s="45"/>
      <c r="I134" s="45"/>
    </row>
    <row r="135" spans="1:9" hidden="1" x14ac:dyDescent="0.35">
      <c r="A135" s="66">
        <f t="shared" si="13"/>
        <v>122</v>
      </c>
      <c r="B135" s="78">
        <f t="shared" si="8"/>
        <v>48914</v>
      </c>
      <c r="C135" s="67">
        <f t="shared" si="10"/>
        <v>0</v>
      </c>
      <c r="D135" s="67">
        <f t="shared" si="11"/>
        <v>0</v>
      </c>
      <c r="E135" s="67">
        <f t="shared" si="9"/>
        <v>0</v>
      </c>
      <c r="F135" s="68">
        <f t="shared" si="12"/>
        <v>0</v>
      </c>
    </row>
    <row r="136" spans="1:9" hidden="1" x14ac:dyDescent="0.35">
      <c r="A136" s="66">
        <f t="shared" si="13"/>
        <v>123</v>
      </c>
      <c r="B136" s="78">
        <f t="shared" si="8"/>
        <v>48945</v>
      </c>
      <c r="C136" s="67">
        <f t="shared" si="10"/>
        <v>0</v>
      </c>
      <c r="D136" s="67">
        <f t="shared" si="11"/>
        <v>0</v>
      </c>
      <c r="E136" s="67">
        <f t="shared" si="9"/>
        <v>0</v>
      </c>
      <c r="F136" s="68">
        <f t="shared" si="12"/>
        <v>0</v>
      </c>
    </row>
    <row r="137" spans="1:9" hidden="1" x14ac:dyDescent="0.35">
      <c r="A137" s="66">
        <f t="shared" si="13"/>
        <v>124</v>
      </c>
      <c r="B137" s="78">
        <f t="shared" si="8"/>
        <v>48976</v>
      </c>
      <c r="C137" s="67">
        <f t="shared" si="10"/>
        <v>0</v>
      </c>
      <c r="D137" s="67">
        <f t="shared" si="11"/>
        <v>0</v>
      </c>
      <c r="E137" s="67">
        <f t="shared" si="9"/>
        <v>0</v>
      </c>
      <c r="F137" s="68">
        <f t="shared" si="12"/>
        <v>0</v>
      </c>
    </row>
    <row r="138" spans="1:9" hidden="1" x14ac:dyDescent="0.35">
      <c r="A138" s="66">
        <f t="shared" si="13"/>
        <v>125</v>
      </c>
      <c r="B138" s="78">
        <f t="shared" si="8"/>
        <v>49004</v>
      </c>
      <c r="C138" s="67">
        <f t="shared" si="10"/>
        <v>0</v>
      </c>
      <c r="D138" s="67">
        <f t="shared" si="11"/>
        <v>0</v>
      </c>
      <c r="E138" s="67">
        <f t="shared" si="9"/>
        <v>0</v>
      </c>
      <c r="F138" s="68">
        <f t="shared" si="12"/>
        <v>0</v>
      </c>
    </row>
    <row r="139" spans="1:9" hidden="1" x14ac:dyDescent="0.35">
      <c r="A139" s="66">
        <f t="shared" si="13"/>
        <v>126</v>
      </c>
      <c r="B139" s="78">
        <f t="shared" si="8"/>
        <v>49035</v>
      </c>
      <c r="C139" s="67">
        <f t="shared" si="10"/>
        <v>0</v>
      </c>
      <c r="D139" s="67">
        <f t="shared" si="11"/>
        <v>0</v>
      </c>
      <c r="E139" s="67">
        <f t="shared" si="9"/>
        <v>0</v>
      </c>
      <c r="F139" s="68">
        <f t="shared" si="12"/>
        <v>0</v>
      </c>
    </row>
    <row r="140" spans="1:9" hidden="1" x14ac:dyDescent="0.35">
      <c r="A140" s="66">
        <f t="shared" si="13"/>
        <v>127</v>
      </c>
      <c r="B140" s="78">
        <f t="shared" si="8"/>
        <v>49065</v>
      </c>
      <c r="C140" s="67">
        <f t="shared" si="10"/>
        <v>0</v>
      </c>
      <c r="D140" s="67">
        <f t="shared" si="11"/>
        <v>0</v>
      </c>
      <c r="E140" s="67">
        <f t="shared" si="9"/>
        <v>0</v>
      </c>
      <c r="F140" s="68">
        <f t="shared" si="12"/>
        <v>0</v>
      </c>
    </row>
    <row r="141" spans="1:9" hidden="1" x14ac:dyDescent="0.35">
      <c r="A141" s="66">
        <f t="shared" si="13"/>
        <v>128</v>
      </c>
      <c r="B141" s="78">
        <f t="shared" si="8"/>
        <v>49096</v>
      </c>
      <c r="C141" s="67">
        <f t="shared" si="10"/>
        <v>0</v>
      </c>
      <c r="D141" s="67">
        <f t="shared" si="11"/>
        <v>0</v>
      </c>
      <c r="E141" s="67">
        <f t="shared" si="9"/>
        <v>0</v>
      </c>
      <c r="F141" s="68">
        <f t="shared" si="12"/>
        <v>0</v>
      </c>
    </row>
    <row r="142" spans="1:9" hidden="1" x14ac:dyDescent="0.35">
      <c r="A142" s="66">
        <f t="shared" si="13"/>
        <v>129</v>
      </c>
      <c r="B142" s="78">
        <f t="shared" ref="B142:B205" si="14">DATE(2023,10+A142,1)</f>
        <v>49126</v>
      </c>
      <c r="C142" s="67">
        <f t="shared" si="10"/>
        <v>0</v>
      </c>
      <c r="D142" s="67">
        <f t="shared" si="11"/>
        <v>0</v>
      </c>
      <c r="E142" s="67">
        <f t="shared" ref="E142:E205" si="15">IF(A142&lt;=$B$4,0,IF(+F141&gt;0,$B$10,0))</f>
        <v>0</v>
      </c>
      <c r="F142" s="68">
        <f t="shared" si="12"/>
        <v>0</v>
      </c>
    </row>
    <row r="143" spans="1:9" hidden="1" x14ac:dyDescent="0.35">
      <c r="A143" s="66">
        <f t="shared" si="13"/>
        <v>130</v>
      </c>
      <c r="B143" s="78">
        <f t="shared" si="14"/>
        <v>49157</v>
      </c>
      <c r="C143" s="67">
        <f t="shared" ref="C143:C206" si="16">IF(E143=0,0,IF(F142&gt;1000,E143-D143,0))</f>
        <v>0</v>
      </c>
      <c r="D143" s="67">
        <f t="shared" ref="D143:D206" si="17">IF(($B$4-A142)&gt;0,0,ROUND(F142*$B$9,-2))</f>
        <v>0</v>
      </c>
      <c r="E143" s="67">
        <f t="shared" si="15"/>
        <v>0</v>
      </c>
      <c r="F143" s="68">
        <f t="shared" ref="F143:F206" si="18">IF(F142-C143&gt;0,F142-C143,0)</f>
        <v>0</v>
      </c>
    </row>
    <row r="144" spans="1:9" hidden="1" x14ac:dyDescent="0.35">
      <c r="A144" s="66">
        <f t="shared" ref="A144:A207" si="19">+A143+1</f>
        <v>131</v>
      </c>
      <c r="B144" s="78">
        <f t="shared" si="14"/>
        <v>49188</v>
      </c>
      <c r="C144" s="67">
        <f t="shared" si="16"/>
        <v>0</v>
      </c>
      <c r="D144" s="67">
        <f t="shared" si="17"/>
        <v>0</v>
      </c>
      <c r="E144" s="67">
        <f t="shared" si="15"/>
        <v>0</v>
      </c>
      <c r="F144" s="68">
        <f t="shared" si="18"/>
        <v>0</v>
      </c>
    </row>
    <row r="145" spans="1:9" hidden="1" x14ac:dyDescent="0.35">
      <c r="A145" s="66">
        <f t="shared" si="19"/>
        <v>132</v>
      </c>
      <c r="B145" s="78">
        <f t="shared" si="14"/>
        <v>49218</v>
      </c>
      <c r="C145" s="67">
        <f t="shared" si="16"/>
        <v>0</v>
      </c>
      <c r="D145" s="67">
        <f t="shared" si="17"/>
        <v>0</v>
      </c>
      <c r="E145" s="67">
        <f t="shared" si="15"/>
        <v>0</v>
      </c>
      <c r="F145" s="68">
        <f t="shared" si="18"/>
        <v>0</v>
      </c>
    </row>
    <row r="146" spans="1:9" hidden="1" x14ac:dyDescent="0.35">
      <c r="A146" s="58">
        <f t="shared" si="19"/>
        <v>133</v>
      </c>
      <c r="B146" s="73">
        <f t="shared" si="14"/>
        <v>49249</v>
      </c>
      <c r="C146" s="49">
        <f t="shared" si="16"/>
        <v>0</v>
      </c>
      <c r="D146" s="49">
        <f t="shared" si="17"/>
        <v>0</v>
      </c>
      <c r="E146" s="49">
        <f t="shared" si="15"/>
        <v>0</v>
      </c>
      <c r="F146" s="50">
        <f t="shared" si="18"/>
        <v>0</v>
      </c>
      <c r="G146" s="45"/>
      <c r="H146" s="45"/>
      <c r="I146" s="45"/>
    </row>
    <row r="147" spans="1:9" hidden="1" x14ac:dyDescent="0.35">
      <c r="A147" s="58">
        <f t="shared" si="19"/>
        <v>134</v>
      </c>
      <c r="B147" s="73">
        <f t="shared" si="14"/>
        <v>49279</v>
      </c>
      <c r="C147" s="49">
        <f t="shared" si="16"/>
        <v>0</v>
      </c>
      <c r="D147" s="49">
        <f t="shared" si="17"/>
        <v>0</v>
      </c>
      <c r="E147" s="49">
        <f t="shared" si="15"/>
        <v>0</v>
      </c>
      <c r="F147" s="50">
        <f t="shared" si="18"/>
        <v>0</v>
      </c>
    </row>
    <row r="148" spans="1:9" hidden="1" x14ac:dyDescent="0.35">
      <c r="A148" s="58">
        <f t="shared" si="19"/>
        <v>135</v>
      </c>
      <c r="B148" s="73">
        <f t="shared" si="14"/>
        <v>49310</v>
      </c>
      <c r="C148" s="49">
        <f t="shared" si="16"/>
        <v>0</v>
      </c>
      <c r="D148" s="49">
        <f t="shared" si="17"/>
        <v>0</v>
      </c>
      <c r="E148" s="49">
        <f t="shared" si="15"/>
        <v>0</v>
      </c>
      <c r="F148" s="50">
        <f t="shared" si="18"/>
        <v>0</v>
      </c>
    </row>
    <row r="149" spans="1:9" hidden="1" x14ac:dyDescent="0.35">
      <c r="A149" s="58">
        <f t="shared" si="19"/>
        <v>136</v>
      </c>
      <c r="B149" s="73">
        <f t="shared" si="14"/>
        <v>49341</v>
      </c>
      <c r="C149" s="49">
        <f t="shared" si="16"/>
        <v>0</v>
      </c>
      <c r="D149" s="49">
        <f t="shared" si="17"/>
        <v>0</v>
      </c>
      <c r="E149" s="49">
        <f t="shared" si="15"/>
        <v>0</v>
      </c>
      <c r="F149" s="50">
        <f t="shared" si="18"/>
        <v>0</v>
      </c>
    </row>
    <row r="150" spans="1:9" hidden="1" x14ac:dyDescent="0.35">
      <c r="A150" s="58">
        <f t="shared" si="19"/>
        <v>137</v>
      </c>
      <c r="B150" s="73">
        <f t="shared" si="14"/>
        <v>49369</v>
      </c>
      <c r="C150" s="49">
        <f t="shared" si="16"/>
        <v>0</v>
      </c>
      <c r="D150" s="49">
        <f t="shared" si="17"/>
        <v>0</v>
      </c>
      <c r="E150" s="49">
        <f t="shared" si="15"/>
        <v>0</v>
      </c>
      <c r="F150" s="50">
        <f t="shared" si="18"/>
        <v>0</v>
      </c>
    </row>
    <row r="151" spans="1:9" hidden="1" x14ac:dyDescent="0.35">
      <c r="A151" s="58">
        <f t="shared" si="19"/>
        <v>138</v>
      </c>
      <c r="B151" s="73">
        <f t="shared" si="14"/>
        <v>49400</v>
      </c>
      <c r="C151" s="49">
        <f t="shared" si="16"/>
        <v>0</v>
      </c>
      <c r="D151" s="49">
        <f t="shared" si="17"/>
        <v>0</v>
      </c>
      <c r="E151" s="49">
        <f t="shared" si="15"/>
        <v>0</v>
      </c>
      <c r="F151" s="50">
        <f t="shared" si="18"/>
        <v>0</v>
      </c>
    </row>
    <row r="152" spans="1:9" hidden="1" x14ac:dyDescent="0.35">
      <c r="A152" s="58">
        <f t="shared" si="19"/>
        <v>139</v>
      </c>
      <c r="B152" s="73">
        <f t="shared" si="14"/>
        <v>49430</v>
      </c>
      <c r="C152" s="49">
        <f t="shared" si="16"/>
        <v>0</v>
      </c>
      <c r="D152" s="49">
        <f t="shared" si="17"/>
        <v>0</v>
      </c>
      <c r="E152" s="49">
        <f t="shared" si="15"/>
        <v>0</v>
      </c>
      <c r="F152" s="50">
        <f t="shared" si="18"/>
        <v>0</v>
      </c>
    </row>
    <row r="153" spans="1:9" hidden="1" x14ac:dyDescent="0.35">
      <c r="A153" s="58">
        <f t="shared" si="19"/>
        <v>140</v>
      </c>
      <c r="B153" s="73">
        <f t="shared" si="14"/>
        <v>49461</v>
      </c>
      <c r="C153" s="49">
        <f t="shared" si="16"/>
        <v>0</v>
      </c>
      <c r="D153" s="49">
        <f t="shared" si="17"/>
        <v>0</v>
      </c>
      <c r="E153" s="49">
        <f t="shared" si="15"/>
        <v>0</v>
      </c>
      <c r="F153" s="50">
        <f t="shared" si="18"/>
        <v>0</v>
      </c>
    </row>
    <row r="154" spans="1:9" hidden="1" x14ac:dyDescent="0.35">
      <c r="A154" s="58">
        <f t="shared" si="19"/>
        <v>141</v>
      </c>
      <c r="B154" s="73">
        <f t="shared" si="14"/>
        <v>49491</v>
      </c>
      <c r="C154" s="49">
        <f t="shared" si="16"/>
        <v>0</v>
      </c>
      <c r="D154" s="49">
        <f t="shared" si="17"/>
        <v>0</v>
      </c>
      <c r="E154" s="49">
        <f t="shared" si="15"/>
        <v>0</v>
      </c>
      <c r="F154" s="50">
        <f t="shared" si="18"/>
        <v>0</v>
      </c>
    </row>
    <row r="155" spans="1:9" hidden="1" x14ac:dyDescent="0.35">
      <c r="A155" s="58">
        <f t="shared" si="19"/>
        <v>142</v>
      </c>
      <c r="B155" s="73">
        <f t="shared" si="14"/>
        <v>49522</v>
      </c>
      <c r="C155" s="49">
        <f t="shared" si="16"/>
        <v>0</v>
      </c>
      <c r="D155" s="49">
        <f t="shared" si="17"/>
        <v>0</v>
      </c>
      <c r="E155" s="49">
        <f t="shared" si="15"/>
        <v>0</v>
      </c>
      <c r="F155" s="50">
        <f t="shared" si="18"/>
        <v>0</v>
      </c>
    </row>
    <row r="156" spans="1:9" hidden="1" x14ac:dyDescent="0.35">
      <c r="A156" s="58">
        <f t="shared" si="19"/>
        <v>143</v>
      </c>
      <c r="B156" s="73">
        <f t="shared" si="14"/>
        <v>49553</v>
      </c>
      <c r="C156" s="49">
        <f t="shared" si="16"/>
        <v>0</v>
      </c>
      <c r="D156" s="49">
        <f t="shared" si="17"/>
        <v>0</v>
      </c>
      <c r="E156" s="49">
        <f t="shared" si="15"/>
        <v>0</v>
      </c>
      <c r="F156" s="50">
        <f t="shared" si="18"/>
        <v>0</v>
      </c>
    </row>
    <row r="157" spans="1:9" hidden="1" x14ac:dyDescent="0.35">
      <c r="A157" s="58">
        <f t="shared" si="19"/>
        <v>144</v>
      </c>
      <c r="B157" s="73">
        <f t="shared" si="14"/>
        <v>49583</v>
      </c>
      <c r="C157" s="49">
        <f t="shared" si="16"/>
        <v>0</v>
      </c>
      <c r="D157" s="49">
        <f t="shared" si="17"/>
        <v>0</v>
      </c>
      <c r="E157" s="49">
        <f t="shared" si="15"/>
        <v>0</v>
      </c>
      <c r="F157" s="50">
        <f t="shared" si="18"/>
        <v>0</v>
      </c>
    </row>
    <row r="158" spans="1:9" hidden="1" x14ac:dyDescent="0.35">
      <c r="A158" s="60">
        <f t="shared" si="19"/>
        <v>145</v>
      </c>
      <c r="B158" s="74">
        <f t="shared" si="14"/>
        <v>49614</v>
      </c>
      <c r="C158" s="53">
        <f t="shared" si="16"/>
        <v>0</v>
      </c>
      <c r="D158" s="53">
        <f t="shared" si="17"/>
        <v>0</v>
      </c>
      <c r="E158" s="53">
        <f t="shared" si="15"/>
        <v>0</v>
      </c>
      <c r="F158" s="54">
        <f t="shared" si="18"/>
        <v>0</v>
      </c>
      <c r="G158" s="45"/>
      <c r="H158" s="45"/>
      <c r="I158" s="45"/>
    </row>
    <row r="159" spans="1:9" hidden="1" x14ac:dyDescent="0.35">
      <c r="A159" s="60">
        <f t="shared" si="19"/>
        <v>146</v>
      </c>
      <c r="B159" s="74">
        <f t="shared" si="14"/>
        <v>49644</v>
      </c>
      <c r="C159" s="53">
        <f t="shared" si="16"/>
        <v>0</v>
      </c>
      <c r="D159" s="53">
        <f t="shared" si="17"/>
        <v>0</v>
      </c>
      <c r="E159" s="53">
        <f t="shared" si="15"/>
        <v>0</v>
      </c>
      <c r="F159" s="54">
        <f t="shared" si="18"/>
        <v>0</v>
      </c>
    </row>
    <row r="160" spans="1:9" hidden="1" x14ac:dyDescent="0.35">
      <c r="A160" s="60">
        <f t="shared" si="19"/>
        <v>147</v>
      </c>
      <c r="B160" s="74">
        <f t="shared" si="14"/>
        <v>49675</v>
      </c>
      <c r="C160" s="53">
        <f t="shared" si="16"/>
        <v>0</v>
      </c>
      <c r="D160" s="53">
        <f t="shared" si="17"/>
        <v>0</v>
      </c>
      <c r="E160" s="53">
        <f t="shared" si="15"/>
        <v>0</v>
      </c>
      <c r="F160" s="54">
        <f t="shared" si="18"/>
        <v>0</v>
      </c>
    </row>
    <row r="161" spans="1:9" hidden="1" x14ac:dyDescent="0.35">
      <c r="A161" s="60">
        <f t="shared" si="19"/>
        <v>148</v>
      </c>
      <c r="B161" s="74">
        <f t="shared" si="14"/>
        <v>49706</v>
      </c>
      <c r="C161" s="53">
        <f t="shared" si="16"/>
        <v>0</v>
      </c>
      <c r="D161" s="53">
        <f t="shared" si="17"/>
        <v>0</v>
      </c>
      <c r="E161" s="53">
        <f t="shared" si="15"/>
        <v>0</v>
      </c>
      <c r="F161" s="54">
        <f t="shared" si="18"/>
        <v>0</v>
      </c>
    </row>
    <row r="162" spans="1:9" hidden="1" x14ac:dyDescent="0.35">
      <c r="A162" s="60">
        <f t="shared" si="19"/>
        <v>149</v>
      </c>
      <c r="B162" s="74">
        <f t="shared" si="14"/>
        <v>49735</v>
      </c>
      <c r="C162" s="53">
        <f t="shared" si="16"/>
        <v>0</v>
      </c>
      <c r="D162" s="53">
        <f t="shared" si="17"/>
        <v>0</v>
      </c>
      <c r="E162" s="53">
        <f t="shared" si="15"/>
        <v>0</v>
      </c>
      <c r="F162" s="54">
        <f t="shared" si="18"/>
        <v>0</v>
      </c>
    </row>
    <row r="163" spans="1:9" hidden="1" x14ac:dyDescent="0.35">
      <c r="A163" s="60">
        <f t="shared" si="19"/>
        <v>150</v>
      </c>
      <c r="B163" s="74">
        <f t="shared" si="14"/>
        <v>49766</v>
      </c>
      <c r="C163" s="53">
        <f t="shared" si="16"/>
        <v>0</v>
      </c>
      <c r="D163" s="53">
        <f t="shared" si="17"/>
        <v>0</v>
      </c>
      <c r="E163" s="53">
        <f t="shared" si="15"/>
        <v>0</v>
      </c>
      <c r="F163" s="54">
        <f t="shared" si="18"/>
        <v>0</v>
      </c>
    </row>
    <row r="164" spans="1:9" hidden="1" x14ac:dyDescent="0.35">
      <c r="A164" s="60">
        <f t="shared" si="19"/>
        <v>151</v>
      </c>
      <c r="B164" s="74">
        <f t="shared" si="14"/>
        <v>49796</v>
      </c>
      <c r="C164" s="53">
        <f t="shared" si="16"/>
        <v>0</v>
      </c>
      <c r="D164" s="53">
        <f t="shared" si="17"/>
        <v>0</v>
      </c>
      <c r="E164" s="53">
        <f t="shared" si="15"/>
        <v>0</v>
      </c>
      <c r="F164" s="54">
        <f t="shared" si="18"/>
        <v>0</v>
      </c>
    </row>
    <row r="165" spans="1:9" hidden="1" x14ac:dyDescent="0.35">
      <c r="A165" s="60">
        <f t="shared" si="19"/>
        <v>152</v>
      </c>
      <c r="B165" s="74">
        <f t="shared" si="14"/>
        <v>49827</v>
      </c>
      <c r="C165" s="53">
        <f t="shared" si="16"/>
        <v>0</v>
      </c>
      <c r="D165" s="53">
        <f t="shared" si="17"/>
        <v>0</v>
      </c>
      <c r="E165" s="53">
        <f t="shared" si="15"/>
        <v>0</v>
      </c>
      <c r="F165" s="54">
        <f t="shared" si="18"/>
        <v>0</v>
      </c>
    </row>
    <row r="166" spans="1:9" hidden="1" x14ac:dyDescent="0.35">
      <c r="A166" s="60">
        <f t="shared" si="19"/>
        <v>153</v>
      </c>
      <c r="B166" s="74">
        <f t="shared" si="14"/>
        <v>49857</v>
      </c>
      <c r="C166" s="53">
        <f t="shared" si="16"/>
        <v>0</v>
      </c>
      <c r="D166" s="53">
        <f t="shared" si="17"/>
        <v>0</v>
      </c>
      <c r="E166" s="53">
        <f t="shared" si="15"/>
        <v>0</v>
      </c>
      <c r="F166" s="54">
        <f t="shared" si="18"/>
        <v>0</v>
      </c>
    </row>
    <row r="167" spans="1:9" hidden="1" x14ac:dyDescent="0.35">
      <c r="A167" s="60">
        <f t="shared" si="19"/>
        <v>154</v>
      </c>
      <c r="B167" s="74">
        <f t="shared" si="14"/>
        <v>49888</v>
      </c>
      <c r="C167" s="53">
        <f t="shared" si="16"/>
        <v>0</v>
      </c>
      <c r="D167" s="53">
        <f t="shared" si="17"/>
        <v>0</v>
      </c>
      <c r="E167" s="53">
        <f t="shared" si="15"/>
        <v>0</v>
      </c>
      <c r="F167" s="54">
        <f t="shared" si="18"/>
        <v>0</v>
      </c>
    </row>
    <row r="168" spans="1:9" hidden="1" x14ac:dyDescent="0.35">
      <c r="A168" s="60">
        <f t="shared" si="19"/>
        <v>155</v>
      </c>
      <c r="B168" s="74">
        <f t="shared" si="14"/>
        <v>49919</v>
      </c>
      <c r="C168" s="53">
        <f t="shared" si="16"/>
        <v>0</v>
      </c>
      <c r="D168" s="53">
        <f t="shared" si="17"/>
        <v>0</v>
      </c>
      <c r="E168" s="53">
        <f t="shared" si="15"/>
        <v>0</v>
      </c>
      <c r="F168" s="54">
        <f t="shared" si="18"/>
        <v>0</v>
      </c>
    </row>
    <row r="169" spans="1:9" hidden="1" x14ac:dyDescent="0.35">
      <c r="A169" s="60">
        <f t="shared" si="19"/>
        <v>156</v>
      </c>
      <c r="B169" s="74">
        <f t="shared" si="14"/>
        <v>49949</v>
      </c>
      <c r="C169" s="53">
        <f t="shared" si="16"/>
        <v>0</v>
      </c>
      <c r="D169" s="53">
        <f t="shared" si="17"/>
        <v>0</v>
      </c>
      <c r="E169" s="53">
        <f t="shared" si="15"/>
        <v>0</v>
      </c>
      <c r="F169" s="54">
        <f t="shared" si="18"/>
        <v>0</v>
      </c>
    </row>
    <row r="170" spans="1:9" hidden="1" x14ac:dyDescent="0.35">
      <c r="A170" s="58">
        <f t="shared" si="19"/>
        <v>157</v>
      </c>
      <c r="B170" s="73">
        <f t="shared" si="14"/>
        <v>49980</v>
      </c>
      <c r="C170" s="49">
        <f t="shared" si="16"/>
        <v>0</v>
      </c>
      <c r="D170" s="49">
        <f t="shared" si="17"/>
        <v>0</v>
      </c>
      <c r="E170" s="49">
        <f t="shared" si="15"/>
        <v>0</v>
      </c>
      <c r="F170" s="50">
        <f t="shared" si="18"/>
        <v>0</v>
      </c>
      <c r="G170" s="45"/>
      <c r="H170" s="45"/>
      <c r="I170" s="45"/>
    </row>
    <row r="171" spans="1:9" hidden="1" x14ac:dyDescent="0.35">
      <c r="A171" s="58">
        <f t="shared" si="19"/>
        <v>158</v>
      </c>
      <c r="B171" s="73">
        <f t="shared" si="14"/>
        <v>50010</v>
      </c>
      <c r="C171" s="49">
        <f t="shared" si="16"/>
        <v>0</v>
      </c>
      <c r="D171" s="49">
        <f t="shared" si="17"/>
        <v>0</v>
      </c>
      <c r="E171" s="49">
        <f t="shared" si="15"/>
        <v>0</v>
      </c>
      <c r="F171" s="50">
        <f t="shared" si="18"/>
        <v>0</v>
      </c>
    </row>
    <row r="172" spans="1:9" hidden="1" x14ac:dyDescent="0.35">
      <c r="A172" s="58">
        <f t="shared" si="19"/>
        <v>159</v>
      </c>
      <c r="B172" s="73">
        <f t="shared" si="14"/>
        <v>50041</v>
      </c>
      <c r="C172" s="49">
        <f t="shared" si="16"/>
        <v>0</v>
      </c>
      <c r="D172" s="49">
        <f t="shared" si="17"/>
        <v>0</v>
      </c>
      <c r="E172" s="49">
        <f t="shared" si="15"/>
        <v>0</v>
      </c>
      <c r="F172" s="50">
        <f t="shared" si="18"/>
        <v>0</v>
      </c>
    </row>
    <row r="173" spans="1:9" hidden="1" x14ac:dyDescent="0.35">
      <c r="A173" s="58">
        <f t="shared" si="19"/>
        <v>160</v>
      </c>
      <c r="B173" s="73">
        <f t="shared" si="14"/>
        <v>50072</v>
      </c>
      <c r="C173" s="49">
        <f t="shared" si="16"/>
        <v>0</v>
      </c>
      <c r="D173" s="49">
        <f t="shared" si="17"/>
        <v>0</v>
      </c>
      <c r="E173" s="49">
        <f t="shared" si="15"/>
        <v>0</v>
      </c>
      <c r="F173" s="50">
        <f t="shared" si="18"/>
        <v>0</v>
      </c>
    </row>
    <row r="174" spans="1:9" hidden="1" x14ac:dyDescent="0.35">
      <c r="A174" s="58">
        <f t="shared" si="19"/>
        <v>161</v>
      </c>
      <c r="B174" s="73">
        <f t="shared" si="14"/>
        <v>50100</v>
      </c>
      <c r="C174" s="49">
        <f t="shared" si="16"/>
        <v>0</v>
      </c>
      <c r="D174" s="49">
        <f t="shared" si="17"/>
        <v>0</v>
      </c>
      <c r="E174" s="49">
        <f t="shared" si="15"/>
        <v>0</v>
      </c>
      <c r="F174" s="50">
        <f t="shared" si="18"/>
        <v>0</v>
      </c>
    </row>
    <row r="175" spans="1:9" hidden="1" x14ac:dyDescent="0.35">
      <c r="A175" s="58">
        <f t="shared" si="19"/>
        <v>162</v>
      </c>
      <c r="B175" s="73">
        <f t="shared" si="14"/>
        <v>50131</v>
      </c>
      <c r="C175" s="49">
        <f t="shared" si="16"/>
        <v>0</v>
      </c>
      <c r="D175" s="49">
        <f t="shared" si="17"/>
        <v>0</v>
      </c>
      <c r="E175" s="49">
        <f t="shared" si="15"/>
        <v>0</v>
      </c>
      <c r="F175" s="50">
        <f t="shared" si="18"/>
        <v>0</v>
      </c>
    </row>
    <row r="176" spans="1:9" hidden="1" x14ac:dyDescent="0.35">
      <c r="A176" s="58">
        <f t="shared" si="19"/>
        <v>163</v>
      </c>
      <c r="B176" s="73">
        <f t="shared" si="14"/>
        <v>50161</v>
      </c>
      <c r="C176" s="49">
        <f t="shared" si="16"/>
        <v>0</v>
      </c>
      <c r="D176" s="49">
        <f t="shared" si="17"/>
        <v>0</v>
      </c>
      <c r="E176" s="49">
        <f t="shared" si="15"/>
        <v>0</v>
      </c>
      <c r="F176" s="50">
        <f t="shared" si="18"/>
        <v>0</v>
      </c>
    </row>
    <row r="177" spans="1:9" hidden="1" x14ac:dyDescent="0.35">
      <c r="A177" s="58">
        <f t="shared" si="19"/>
        <v>164</v>
      </c>
      <c r="B177" s="73">
        <f t="shared" si="14"/>
        <v>50192</v>
      </c>
      <c r="C177" s="49">
        <f t="shared" si="16"/>
        <v>0</v>
      </c>
      <c r="D177" s="49">
        <f t="shared" si="17"/>
        <v>0</v>
      </c>
      <c r="E177" s="49">
        <f t="shared" si="15"/>
        <v>0</v>
      </c>
      <c r="F177" s="50">
        <f t="shared" si="18"/>
        <v>0</v>
      </c>
    </row>
    <row r="178" spans="1:9" hidden="1" x14ac:dyDescent="0.35">
      <c r="A178" s="58">
        <f t="shared" si="19"/>
        <v>165</v>
      </c>
      <c r="B178" s="73">
        <f t="shared" si="14"/>
        <v>50222</v>
      </c>
      <c r="C178" s="49">
        <f t="shared" si="16"/>
        <v>0</v>
      </c>
      <c r="D178" s="49">
        <f t="shared" si="17"/>
        <v>0</v>
      </c>
      <c r="E178" s="49">
        <f t="shared" si="15"/>
        <v>0</v>
      </c>
      <c r="F178" s="50">
        <f t="shared" si="18"/>
        <v>0</v>
      </c>
    </row>
    <row r="179" spans="1:9" hidden="1" x14ac:dyDescent="0.35">
      <c r="A179" s="58">
        <f t="shared" si="19"/>
        <v>166</v>
      </c>
      <c r="B179" s="73">
        <f t="shared" si="14"/>
        <v>50253</v>
      </c>
      <c r="C179" s="49">
        <f t="shared" si="16"/>
        <v>0</v>
      </c>
      <c r="D179" s="49">
        <f t="shared" si="17"/>
        <v>0</v>
      </c>
      <c r="E179" s="49">
        <f t="shared" si="15"/>
        <v>0</v>
      </c>
      <c r="F179" s="50">
        <f t="shared" si="18"/>
        <v>0</v>
      </c>
    </row>
    <row r="180" spans="1:9" hidden="1" x14ac:dyDescent="0.35">
      <c r="A180" s="58">
        <f t="shared" si="19"/>
        <v>167</v>
      </c>
      <c r="B180" s="73">
        <f t="shared" si="14"/>
        <v>50284</v>
      </c>
      <c r="C180" s="49">
        <f t="shared" si="16"/>
        <v>0</v>
      </c>
      <c r="D180" s="49">
        <f t="shared" si="17"/>
        <v>0</v>
      </c>
      <c r="E180" s="49">
        <f t="shared" si="15"/>
        <v>0</v>
      </c>
      <c r="F180" s="50">
        <f t="shared" si="18"/>
        <v>0</v>
      </c>
    </row>
    <row r="181" spans="1:9" hidden="1" x14ac:dyDescent="0.35">
      <c r="A181" s="58">
        <f t="shared" si="19"/>
        <v>168</v>
      </c>
      <c r="B181" s="73">
        <f t="shared" si="14"/>
        <v>50314</v>
      </c>
      <c r="C181" s="49">
        <f t="shared" si="16"/>
        <v>0</v>
      </c>
      <c r="D181" s="49">
        <f t="shared" si="17"/>
        <v>0</v>
      </c>
      <c r="E181" s="49">
        <f t="shared" si="15"/>
        <v>0</v>
      </c>
      <c r="F181" s="50">
        <f t="shared" si="18"/>
        <v>0</v>
      </c>
    </row>
    <row r="182" spans="1:9" hidden="1" x14ac:dyDescent="0.35">
      <c r="A182" s="64">
        <f t="shared" si="19"/>
        <v>169</v>
      </c>
      <c r="B182" s="76">
        <f t="shared" si="14"/>
        <v>50345</v>
      </c>
      <c r="C182" s="47">
        <f t="shared" si="16"/>
        <v>0</v>
      </c>
      <c r="D182" s="47">
        <f t="shared" si="17"/>
        <v>0</v>
      </c>
      <c r="E182" s="47">
        <f t="shared" si="15"/>
        <v>0</v>
      </c>
      <c r="F182" s="48">
        <f t="shared" si="18"/>
        <v>0</v>
      </c>
      <c r="G182" s="45"/>
      <c r="H182" s="45"/>
      <c r="I182" s="45"/>
    </row>
    <row r="183" spans="1:9" hidden="1" x14ac:dyDescent="0.35">
      <c r="A183" s="64">
        <f t="shared" si="19"/>
        <v>170</v>
      </c>
      <c r="B183" s="76">
        <f t="shared" si="14"/>
        <v>50375</v>
      </c>
      <c r="C183" s="47">
        <f t="shared" si="16"/>
        <v>0</v>
      </c>
      <c r="D183" s="47">
        <f t="shared" si="17"/>
        <v>0</v>
      </c>
      <c r="E183" s="47">
        <f t="shared" si="15"/>
        <v>0</v>
      </c>
      <c r="F183" s="48">
        <f t="shared" si="18"/>
        <v>0</v>
      </c>
    </row>
    <row r="184" spans="1:9" hidden="1" x14ac:dyDescent="0.35">
      <c r="A184" s="64">
        <f t="shared" si="19"/>
        <v>171</v>
      </c>
      <c r="B184" s="76">
        <f t="shared" si="14"/>
        <v>50406</v>
      </c>
      <c r="C184" s="47">
        <f t="shared" si="16"/>
        <v>0</v>
      </c>
      <c r="D184" s="47">
        <f t="shared" si="17"/>
        <v>0</v>
      </c>
      <c r="E184" s="47">
        <f t="shared" si="15"/>
        <v>0</v>
      </c>
      <c r="F184" s="48">
        <f t="shared" si="18"/>
        <v>0</v>
      </c>
    </row>
    <row r="185" spans="1:9" hidden="1" x14ac:dyDescent="0.35">
      <c r="A185" s="64">
        <f t="shared" si="19"/>
        <v>172</v>
      </c>
      <c r="B185" s="76">
        <f t="shared" si="14"/>
        <v>50437</v>
      </c>
      <c r="C185" s="47">
        <f t="shared" si="16"/>
        <v>0</v>
      </c>
      <c r="D185" s="47">
        <f t="shared" si="17"/>
        <v>0</v>
      </c>
      <c r="E185" s="47">
        <f t="shared" si="15"/>
        <v>0</v>
      </c>
      <c r="F185" s="48">
        <f t="shared" si="18"/>
        <v>0</v>
      </c>
    </row>
    <row r="186" spans="1:9" hidden="1" x14ac:dyDescent="0.35">
      <c r="A186" s="64">
        <f t="shared" si="19"/>
        <v>173</v>
      </c>
      <c r="B186" s="76">
        <f t="shared" si="14"/>
        <v>50465</v>
      </c>
      <c r="C186" s="47">
        <f t="shared" si="16"/>
        <v>0</v>
      </c>
      <c r="D186" s="47">
        <f t="shared" si="17"/>
        <v>0</v>
      </c>
      <c r="E186" s="47">
        <f t="shared" si="15"/>
        <v>0</v>
      </c>
      <c r="F186" s="48">
        <f t="shared" si="18"/>
        <v>0</v>
      </c>
    </row>
    <row r="187" spans="1:9" hidden="1" x14ac:dyDescent="0.35">
      <c r="A187" s="64">
        <f t="shared" si="19"/>
        <v>174</v>
      </c>
      <c r="B187" s="76">
        <f t="shared" si="14"/>
        <v>50496</v>
      </c>
      <c r="C187" s="47">
        <f t="shared" si="16"/>
        <v>0</v>
      </c>
      <c r="D187" s="47">
        <f t="shared" si="17"/>
        <v>0</v>
      </c>
      <c r="E187" s="47">
        <f t="shared" si="15"/>
        <v>0</v>
      </c>
      <c r="F187" s="48">
        <f t="shared" si="18"/>
        <v>0</v>
      </c>
    </row>
    <row r="188" spans="1:9" hidden="1" x14ac:dyDescent="0.35">
      <c r="A188" s="64">
        <f t="shared" si="19"/>
        <v>175</v>
      </c>
      <c r="B188" s="76">
        <f t="shared" si="14"/>
        <v>50526</v>
      </c>
      <c r="C188" s="47">
        <f t="shared" si="16"/>
        <v>0</v>
      </c>
      <c r="D188" s="47">
        <f t="shared" si="17"/>
        <v>0</v>
      </c>
      <c r="E188" s="47">
        <f t="shared" si="15"/>
        <v>0</v>
      </c>
      <c r="F188" s="48">
        <f t="shared" si="18"/>
        <v>0</v>
      </c>
    </row>
    <row r="189" spans="1:9" hidden="1" x14ac:dyDescent="0.35">
      <c r="A189" s="64">
        <f t="shared" si="19"/>
        <v>176</v>
      </c>
      <c r="B189" s="76">
        <f t="shared" si="14"/>
        <v>50557</v>
      </c>
      <c r="C189" s="47">
        <f t="shared" si="16"/>
        <v>0</v>
      </c>
      <c r="D189" s="47">
        <f t="shared" si="17"/>
        <v>0</v>
      </c>
      <c r="E189" s="47">
        <f t="shared" si="15"/>
        <v>0</v>
      </c>
      <c r="F189" s="48">
        <f t="shared" si="18"/>
        <v>0</v>
      </c>
    </row>
    <row r="190" spans="1:9" hidden="1" x14ac:dyDescent="0.35">
      <c r="A190" s="64">
        <f t="shared" si="19"/>
        <v>177</v>
      </c>
      <c r="B190" s="76">
        <f t="shared" si="14"/>
        <v>50587</v>
      </c>
      <c r="C190" s="47">
        <f t="shared" si="16"/>
        <v>0</v>
      </c>
      <c r="D190" s="47">
        <f t="shared" si="17"/>
        <v>0</v>
      </c>
      <c r="E190" s="47">
        <f t="shared" si="15"/>
        <v>0</v>
      </c>
      <c r="F190" s="48">
        <f t="shared" si="18"/>
        <v>0</v>
      </c>
    </row>
    <row r="191" spans="1:9" hidden="1" x14ac:dyDescent="0.35">
      <c r="A191" s="64">
        <f t="shared" si="19"/>
        <v>178</v>
      </c>
      <c r="B191" s="76">
        <f t="shared" si="14"/>
        <v>50618</v>
      </c>
      <c r="C191" s="47">
        <f t="shared" si="16"/>
        <v>0</v>
      </c>
      <c r="D191" s="47">
        <f t="shared" si="17"/>
        <v>0</v>
      </c>
      <c r="E191" s="47">
        <f t="shared" si="15"/>
        <v>0</v>
      </c>
      <c r="F191" s="48">
        <f t="shared" si="18"/>
        <v>0</v>
      </c>
    </row>
    <row r="192" spans="1:9" hidden="1" x14ac:dyDescent="0.35">
      <c r="A192" s="64">
        <f t="shared" si="19"/>
        <v>179</v>
      </c>
      <c r="B192" s="76">
        <f t="shared" si="14"/>
        <v>50649</v>
      </c>
      <c r="C192" s="47">
        <f t="shared" si="16"/>
        <v>0</v>
      </c>
      <c r="D192" s="47">
        <f t="shared" si="17"/>
        <v>0</v>
      </c>
      <c r="E192" s="47">
        <f t="shared" si="15"/>
        <v>0</v>
      </c>
      <c r="F192" s="48">
        <f t="shared" si="18"/>
        <v>0</v>
      </c>
    </row>
    <row r="193" spans="1:9" hidden="1" x14ac:dyDescent="0.35">
      <c r="A193" s="64">
        <f t="shared" si="19"/>
        <v>180</v>
      </c>
      <c r="B193" s="76">
        <f t="shared" si="14"/>
        <v>50679</v>
      </c>
      <c r="C193" s="47">
        <f t="shared" si="16"/>
        <v>0</v>
      </c>
      <c r="D193" s="47">
        <f t="shared" si="17"/>
        <v>0</v>
      </c>
      <c r="E193" s="47">
        <f t="shared" si="15"/>
        <v>0</v>
      </c>
      <c r="F193" s="48">
        <f t="shared" si="18"/>
        <v>0</v>
      </c>
    </row>
    <row r="194" spans="1:9" hidden="1" x14ac:dyDescent="0.35">
      <c r="A194" s="69">
        <f t="shared" si="19"/>
        <v>181</v>
      </c>
      <c r="B194" s="79">
        <f t="shared" si="14"/>
        <v>50710</v>
      </c>
      <c r="C194" s="44">
        <f t="shared" si="16"/>
        <v>0</v>
      </c>
      <c r="D194" s="44">
        <f t="shared" si="17"/>
        <v>0</v>
      </c>
      <c r="E194" s="44">
        <f t="shared" si="15"/>
        <v>0</v>
      </c>
      <c r="F194" s="70">
        <f t="shared" si="18"/>
        <v>0</v>
      </c>
      <c r="G194" s="45"/>
      <c r="H194" s="45"/>
      <c r="I194" s="45"/>
    </row>
    <row r="195" spans="1:9" hidden="1" x14ac:dyDescent="0.35">
      <c r="A195" s="69">
        <f t="shared" si="19"/>
        <v>182</v>
      </c>
      <c r="B195" s="79">
        <f t="shared" si="14"/>
        <v>50740</v>
      </c>
      <c r="C195" s="44">
        <f t="shared" si="16"/>
        <v>0</v>
      </c>
      <c r="D195" s="71">
        <f t="shared" si="17"/>
        <v>0</v>
      </c>
      <c r="E195" s="44">
        <f t="shared" si="15"/>
        <v>0</v>
      </c>
      <c r="F195" s="70">
        <f t="shared" si="18"/>
        <v>0</v>
      </c>
    </row>
    <row r="196" spans="1:9" hidden="1" x14ac:dyDescent="0.35">
      <c r="A196" s="69">
        <f t="shared" si="19"/>
        <v>183</v>
      </c>
      <c r="B196" s="79">
        <f t="shared" si="14"/>
        <v>50771</v>
      </c>
      <c r="C196" s="44">
        <f t="shared" si="16"/>
        <v>0</v>
      </c>
      <c r="D196" s="71">
        <f t="shared" si="17"/>
        <v>0</v>
      </c>
      <c r="E196" s="44">
        <f t="shared" si="15"/>
        <v>0</v>
      </c>
      <c r="F196" s="70">
        <f t="shared" si="18"/>
        <v>0</v>
      </c>
    </row>
    <row r="197" spans="1:9" hidden="1" x14ac:dyDescent="0.35">
      <c r="A197" s="69">
        <f t="shared" si="19"/>
        <v>184</v>
      </c>
      <c r="B197" s="79">
        <f t="shared" si="14"/>
        <v>50802</v>
      </c>
      <c r="C197" s="44">
        <f t="shared" si="16"/>
        <v>0</v>
      </c>
      <c r="D197" s="71">
        <f t="shared" si="17"/>
        <v>0</v>
      </c>
      <c r="E197" s="44">
        <f t="shared" si="15"/>
        <v>0</v>
      </c>
      <c r="F197" s="70">
        <f t="shared" si="18"/>
        <v>0</v>
      </c>
    </row>
    <row r="198" spans="1:9" hidden="1" x14ac:dyDescent="0.35">
      <c r="A198" s="69">
        <f t="shared" si="19"/>
        <v>185</v>
      </c>
      <c r="B198" s="79">
        <f t="shared" si="14"/>
        <v>50830</v>
      </c>
      <c r="C198" s="44">
        <f t="shared" si="16"/>
        <v>0</v>
      </c>
      <c r="D198" s="71">
        <f t="shared" si="17"/>
        <v>0</v>
      </c>
      <c r="E198" s="44">
        <f t="shared" si="15"/>
        <v>0</v>
      </c>
      <c r="F198" s="70">
        <f t="shared" si="18"/>
        <v>0</v>
      </c>
    </row>
    <row r="199" spans="1:9" hidden="1" x14ac:dyDescent="0.35">
      <c r="A199" s="69">
        <f t="shared" si="19"/>
        <v>186</v>
      </c>
      <c r="B199" s="79">
        <f t="shared" si="14"/>
        <v>50861</v>
      </c>
      <c r="C199" s="44">
        <f t="shared" si="16"/>
        <v>0</v>
      </c>
      <c r="D199" s="71">
        <f t="shared" si="17"/>
        <v>0</v>
      </c>
      <c r="E199" s="44">
        <f t="shared" si="15"/>
        <v>0</v>
      </c>
      <c r="F199" s="70">
        <f t="shared" si="18"/>
        <v>0</v>
      </c>
    </row>
    <row r="200" spans="1:9" hidden="1" x14ac:dyDescent="0.35">
      <c r="A200" s="69">
        <f t="shared" si="19"/>
        <v>187</v>
      </c>
      <c r="B200" s="79">
        <f t="shared" si="14"/>
        <v>50891</v>
      </c>
      <c r="C200" s="44">
        <f t="shared" si="16"/>
        <v>0</v>
      </c>
      <c r="D200" s="71">
        <f t="shared" si="17"/>
        <v>0</v>
      </c>
      <c r="E200" s="44">
        <f t="shared" si="15"/>
        <v>0</v>
      </c>
      <c r="F200" s="70">
        <f t="shared" si="18"/>
        <v>0</v>
      </c>
    </row>
    <row r="201" spans="1:9" hidden="1" x14ac:dyDescent="0.35">
      <c r="A201" s="69">
        <f t="shared" si="19"/>
        <v>188</v>
      </c>
      <c r="B201" s="79">
        <f t="shared" si="14"/>
        <v>50922</v>
      </c>
      <c r="C201" s="44">
        <f t="shared" si="16"/>
        <v>0</v>
      </c>
      <c r="D201" s="71">
        <f t="shared" si="17"/>
        <v>0</v>
      </c>
      <c r="E201" s="44">
        <f t="shared" si="15"/>
        <v>0</v>
      </c>
      <c r="F201" s="70">
        <f t="shared" si="18"/>
        <v>0</v>
      </c>
    </row>
    <row r="202" spans="1:9" hidden="1" x14ac:dyDescent="0.35">
      <c r="A202" s="69">
        <f t="shared" si="19"/>
        <v>189</v>
      </c>
      <c r="B202" s="79">
        <f t="shared" si="14"/>
        <v>50952</v>
      </c>
      <c r="C202" s="44">
        <f t="shared" si="16"/>
        <v>0</v>
      </c>
      <c r="D202" s="71">
        <f t="shared" si="17"/>
        <v>0</v>
      </c>
      <c r="E202" s="44">
        <f t="shared" si="15"/>
        <v>0</v>
      </c>
      <c r="F202" s="70">
        <f t="shared" si="18"/>
        <v>0</v>
      </c>
    </row>
    <row r="203" spans="1:9" hidden="1" x14ac:dyDescent="0.35">
      <c r="A203" s="69">
        <f t="shared" si="19"/>
        <v>190</v>
      </c>
      <c r="B203" s="79">
        <f t="shared" si="14"/>
        <v>50983</v>
      </c>
      <c r="C203" s="44">
        <f t="shared" si="16"/>
        <v>0</v>
      </c>
      <c r="D203" s="71">
        <f t="shared" si="17"/>
        <v>0</v>
      </c>
      <c r="E203" s="44">
        <f t="shared" si="15"/>
        <v>0</v>
      </c>
      <c r="F203" s="70">
        <f t="shared" si="18"/>
        <v>0</v>
      </c>
    </row>
    <row r="204" spans="1:9" hidden="1" x14ac:dyDescent="0.35">
      <c r="A204" s="69">
        <f t="shared" si="19"/>
        <v>191</v>
      </c>
      <c r="B204" s="79">
        <f t="shared" si="14"/>
        <v>51014</v>
      </c>
      <c r="C204" s="44">
        <f t="shared" si="16"/>
        <v>0</v>
      </c>
      <c r="D204" s="71">
        <f t="shared" si="17"/>
        <v>0</v>
      </c>
      <c r="E204" s="44">
        <f t="shared" si="15"/>
        <v>0</v>
      </c>
      <c r="F204" s="70">
        <f t="shared" si="18"/>
        <v>0</v>
      </c>
    </row>
    <row r="205" spans="1:9" hidden="1" x14ac:dyDescent="0.35">
      <c r="A205" s="69">
        <f t="shared" si="19"/>
        <v>192</v>
      </c>
      <c r="B205" s="79">
        <f t="shared" si="14"/>
        <v>51044</v>
      </c>
      <c r="C205" s="44">
        <f t="shared" si="16"/>
        <v>0</v>
      </c>
      <c r="D205" s="71">
        <f t="shared" si="17"/>
        <v>0</v>
      </c>
      <c r="E205" s="44">
        <f t="shared" si="15"/>
        <v>0</v>
      </c>
      <c r="F205" s="70">
        <f t="shared" si="18"/>
        <v>0</v>
      </c>
    </row>
    <row r="206" spans="1:9" hidden="1" x14ac:dyDescent="0.35">
      <c r="A206" s="64">
        <f t="shared" si="19"/>
        <v>193</v>
      </c>
      <c r="B206" s="76">
        <f t="shared" ref="B206:B253" si="20">DATE(2023,10+A206,1)</f>
        <v>51075</v>
      </c>
      <c r="C206" s="47">
        <f t="shared" si="16"/>
        <v>0</v>
      </c>
      <c r="D206" s="72">
        <f t="shared" si="17"/>
        <v>0</v>
      </c>
      <c r="E206" s="47">
        <f t="shared" ref="E206:E253" si="21">IF(A206&lt;=$B$4,0,IF(+F205&gt;0,$B$10,0))</f>
        <v>0</v>
      </c>
      <c r="F206" s="48">
        <f t="shared" si="18"/>
        <v>0</v>
      </c>
    </row>
    <row r="207" spans="1:9" hidden="1" x14ac:dyDescent="0.35">
      <c r="A207" s="64">
        <f t="shared" si="19"/>
        <v>194</v>
      </c>
      <c r="B207" s="76">
        <f t="shared" si="20"/>
        <v>51105</v>
      </c>
      <c r="C207" s="47">
        <f t="shared" ref="C207:C253" si="22">IF(E207=0,0,IF(F206&gt;1000,E207-D207,0))</f>
        <v>0</v>
      </c>
      <c r="D207" s="72">
        <f t="shared" ref="D207:D253" si="23">IF(($B$4-A206)&gt;0,0,ROUND(F206*$B$9,-2))</f>
        <v>0</v>
      </c>
      <c r="E207" s="47">
        <f t="shared" si="21"/>
        <v>0</v>
      </c>
      <c r="F207" s="48">
        <f t="shared" ref="F207:F253" si="24">IF(F206-C207&gt;0,F206-C207,0)</f>
        <v>0</v>
      </c>
    </row>
    <row r="208" spans="1:9" hidden="1" x14ac:dyDescent="0.35">
      <c r="A208" s="64">
        <f t="shared" ref="A208:A253" si="25">+A207+1</f>
        <v>195</v>
      </c>
      <c r="B208" s="76">
        <f t="shared" si="20"/>
        <v>51136</v>
      </c>
      <c r="C208" s="47">
        <f t="shared" si="22"/>
        <v>0</v>
      </c>
      <c r="D208" s="72">
        <f t="shared" si="23"/>
        <v>0</v>
      </c>
      <c r="E208" s="47">
        <f t="shared" si="21"/>
        <v>0</v>
      </c>
      <c r="F208" s="48">
        <f t="shared" si="24"/>
        <v>0</v>
      </c>
    </row>
    <row r="209" spans="1:6" hidden="1" x14ac:dyDescent="0.35">
      <c r="A209" s="64">
        <f t="shared" si="25"/>
        <v>196</v>
      </c>
      <c r="B209" s="76">
        <f t="shared" si="20"/>
        <v>51167</v>
      </c>
      <c r="C209" s="47">
        <f t="shared" si="22"/>
        <v>0</v>
      </c>
      <c r="D209" s="72">
        <f t="shared" si="23"/>
        <v>0</v>
      </c>
      <c r="E209" s="47">
        <f t="shared" si="21"/>
        <v>0</v>
      </c>
      <c r="F209" s="48">
        <f t="shared" si="24"/>
        <v>0</v>
      </c>
    </row>
    <row r="210" spans="1:6" hidden="1" x14ac:dyDescent="0.35">
      <c r="A210" s="64">
        <f t="shared" si="25"/>
        <v>197</v>
      </c>
      <c r="B210" s="76">
        <f t="shared" si="20"/>
        <v>51196</v>
      </c>
      <c r="C210" s="47">
        <f t="shared" si="22"/>
        <v>0</v>
      </c>
      <c r="D210" s="72">
        <f t="shared" si="23"/>
        <v>0</v>
      </c>
      <c r="E210" s="47">
        <f t="shared" si="21"/>
        <v>0</v>
      </c>
      <c r="F210" s="48">
        <f t="shared" si="24"/>
        <v>0</v>
      </c>
    </row>
    <row r="211" spans="1:6" hidden="1" x14ac:dyDescent="0.35">
      <c r="A211" s="64">
        <f t="shared" si="25"/>
        <v>198</v>
      </c>
      <c r="B211" s="76">
        <f t="shared" si="20"/>
        <v>51227</v>
      </c>
      <c r="C211" s="47">
        <f t="shared" si="22"/>
        <v>0</v>
      </c>
      <c r="D211" s="72">
        <f t="shared" si="23"/>
        <v>0</v>
      </c>
      <c r="E211" s="47">
        <f t="shared" si="21"/>
        <v>0</v>
      </c>
      <c r="F211" s="48">
        <f t="shared" si="24"/>
        <v>0</v>
      </c>
    </row>
    <row r="212" spans="1:6" hidden="1" x14ac:dyDescent="0.35">
      <c r="A212" s="64">
        <f t="shared" si="25"/>
        <v>199</v>
      </c>
      <c r="B212" s="76">
        <f t="shared" si="20"/>
        <v>51257</v>
      </c>
      <c r="C212" s="47">
        <f t="shared" si="22"/>
        <v>0</v>
      </c>
      <c r="D212" s="72">
        <f t="shared" si="23"/>
        <v>0</v>
      </c>
      <c r="E212" s="47">
        <f t="shared" si="21"/>
        <v>0</v>
      </c>
      <c r="F212" s="48">
        <f t="shared" si="24"/>
        <v>0</v>
      </c>
    </row>
    <row r="213" spans="1:6" hidden="1" x14ac:dyDescent="0.35">
      <c r="A213" s="64">
        <f t="shared" si="25"/>
        <v>200</v>
      </c>
      <c r="B213" s="76">
        <f t="shared" si="20"/>
        <v>51288</v>
      </c>
      <c r="C213" s="47">
        <f t="shared" si="22"/>
        <v>0</v>
      </c>
      <c r="D213" s="72">
        <f t="shared" si="23"/>
        <v>0</v>
      </c>
      <c r="E213" s="47">
        <f t="shared" si="21"/>
        <v>0</v>
      </c>
      <c r="F213" s="48">
        <f t="shared" si="24"/>
        <v>0</v>
      </c>
    </row>
    <row r="214" spans="1:6" hidden="1" x14ac:dyDescent="0.35">
      <c r="A214" s="64">
        <f t="shared" si="25"/>
        <v>201</v>
      </c>
      <c r="B214" s="76">
        <f t="shared" si="20"/>
        <v>51318</v>
      </c>
      <c r="C214" s="47">
        <f t="shared" si="22"/>
        <v>0</v>
      </c>
      <c r="D214" s="72">
        <f t="shared" si="23"/>
        <v>0</v>
      </c>
      <c r="E214" s="47">
        <f t="shared" si="21"/>
        <v>0</v>
      </c>
      <c r="F214" s="48">
        <f t="shared" si="24"/>
        <v>0</v>
      </c>
    </row>
    <row r="215" spans="1:6" hidden="1" x14ac:dyDescent="0.35">
      <c r="A215" s="64">
        <f t="shared" si="25"/>
        <v>202</v>
      </c>
      <c r="B215" s="76">
        <f t="shared" si="20"/>
        <v>51349</v>
      </c>
      <c r="C215" s="47">
        <f t="shared" si="22"/>
        <v>0</v>
      </c>
      <c r="D215" s="72">
        <f t="shared" si="23"/>
        <v>0</v>
      </c>
      <c r="E215" s="47">
        <f t="shared" si="21"/>
        <v>0</v>
      </c>
      <c r="F215" s="48">
        <f t="shared" si="24"/>
        <v>0</v>
      </c>
    </row>
    <row r="216" spans="1:6" hidden="1" x14ac:dyDescent="0.35">
      <c r="A216" s="64">
        <f t="shared" si="25"/>
        <v>203</v>
      </c>
      <c r="B216" s="76">
        <f t="shared" si="20"/>
        <v>51380</v>
      </c>
      <c r="C216" s="47">
        <f t="shared" si="22"/>
        <v>0</v>
      </c>
      <c r="D216" s="72">
        <f t="shared" si="23"/>
        <v>0</v>
      </c>
      <c r="E216" s="47">
        <f t="shared" si="21"/>
        <v>0</v>
      </c>
      <c r="F216" s="48">
        <f t="shared" si="24"/>
        <v>0</v>
      </c>
    </row>
    <row r="217" spans="1:6" hidden="1" x14ac:dyDescent="0.35">
      <c r="A217" s="64">
        <f t="shared" si="25"/>
        <v>204</v>
      </c>
      <c r="B217" s="76">
        <f t="shared" si="20"/>
        <v>51410</v>
      </c>
      <c r="C217" s="47">
        <f t="shared" si="22"/>
        <v>0</v>
      </c>
      <c r="D217" s="72">
        <f t="shared" si="23"/>
        <v>0</v>
      </c>
      <c r="E217" s="47">
        <f t="shared" si="21"/>
        <v>0</v>
      </c>
      <c r="F217" s="48">
        <f t="shared" si="24"/>
        <v>0</v>
      </c>
    </row>
    <row r="218" spans="1:6" hidden="1" x14ac:dyDescent="0.35">
      <c r="A218" s="58">
        <f t="shared" si="25"/>
        <v>205</v>
      </c>
      <c r="B218" s="73">
        <f t="shared" si="20"/>
        <v>51441</v>
      </c>
      <c r="C218" s="49">
        <f t="shared" si="22"/>
        <v>0</v>
      </c>
      <c r="D218" s="59">
        <f t="shared" si="23"/>
        <v>0</v>
      </c>
      <c r="E218" s="49">
        <f t="shared" si="21"/>
        <v>0</v>
      </c>
      <c r="F218" s="50">
        <f t="shared" si="24"/>
        <v>0</v>
      </c>
    </row>
    <row r="219" spans="1:6" hidden="1" x14ac:dyDescent="0.35">
      <c r="A219" s="58">
        <f t="shared" si="25"/>
        <v>206</v>
      </c>
      <c r="B219" s="73">
        <f t="shared" si="20"/>
        <v>51471</v>
      </c>
      <c r="C219" s="49">
        <f t="shared" si="22"/>
        <v>0</v>
      </c>
      <c r="D219" s="59">
        <f t="shared" si="23"/>
        <v>0</v>
      </c>
      <c r="E219" s="49">
        <f t="shared" si="21"/>
        <v>0</v>
      </c>
      <c r="F219" s="50">
        <f t="shared" si="24"/>
        <v>0</v>
      </c>
    </row>
    <row r="220" spans="1:6" hidden="1" x14ac:dyDescent="0.35">
      <c r="A220" s="58">
        <f t="shared" si="25"/>
        <v>207</v>
      </c>
      <c r="B220" s="73">
        <f t="shared" si="20"/>
        <v>51502</v>
      </c>
      <c r="C220" s="49">
        <f t="shared" si="22"/>
        <v>0</v>
      </c>
      <c r="D220" s="59">
        <f t="shared" si="23"/>
        <v>0</v>
      </c>
      <c r="E220" s="49">
        <f t="shared" si="21"/>
        <v>0</v>
      </c>
      <c r="F220" s="50">
        <f t="shared" si="24"/>
        <v>0</v>
      </c>
    </row>
    <row r="221" spans="1:6" hidden="1" x14ac:dyDescent="0.35">
      <c r="A221" s="58">
        <f t="shared" si="25"/>
        <v>208</v>
      </c>
      <c r="B221" s="73">
        <f t="shared" si="20"/>
        <v>51533</v>
      </c>
      <c r="C221" s="49">
        <f t="shared" si="22"/>
        <v>0</v>
      </c>
      <c r="D221" s="59">
        <f t="shared" si="23"/>
        <v>0</v>
      </c>
      <c r="E221" s="49">
        <f t="shared" si="21"/>
        <v>0</v>
      </c>
      <c r="F221" s="50">
        <f t="shared" si="24"/>
        <v>0</v>
      </c>
    </row>
    <row r="222" spans="1:6" hidden="1" x14ac:dyDescent="0.35">
      <c r="A222" s="58">
        <f t="shared" si="25"/>
        <v>209</v>
      </c>
      <c r="B222" s="73">
        <f t="shared" si="20"/>
        <v>51561</v>
      </c>
      <c r="C222" s="49">
        <f t="shared" si="22"/>
        <v>0</v>
      </c>
      <c r="D222" s="59">
        <f t="shared" si="23"/>
        <v>0</v>
      </c>
      <c r="E222" s="49">
        <f t="shared" si="21"/>
        <v>0</v>
      </c>
      <c r="F222" s="50">
        <f t="shared" si="24"/>
        <v>0</v>
      </c>
    </row>
    <row r="223" spans="1:6" hidden="1" x14ac:dyDescent="0.35">
      <c r="A223" s="58">
        <f t="shared" si="25"/>
        <v>210</v>
      </c>
      <c r="B223" s="73">
        <f t="shared" si="20"/>
        <v>51592</v>
      </c>
      <c r="C223" s="49">
        <f t="shared" si="22"/>
        <v>0</v>
      </c>
      <c r="D223" s="59">
        <f t="shared" si="23"/>
        <v>0</v>
      </c>
      <c r="E223" s="49">
        <f t="shared" si="21"/>
        <v>0</v>
      </c>
      <c r="F223" s="50">
        <f t="shared" si="24"/>
        <v>0</v>
      </c>
    </row>
    <row r="224" spans="1:6" hidden="1" x14ac:dyDescent="0.35">
      <c r="A224" s="58">
        <f t="shared" si="25"/>
        <v>211</v>
      </c>
      <c r="B224" s="73">
        <f t="shared" si="20"/>
        <v>51622</v>
      </c>
      <c r="C224" s="49">
        <f t="shared" si="22"/>
        <v>0</v>
      </c>
      <c r="D224" s="59">
        <f t="shared" si="23"/>
        <v>0</v>
      </c>
      <c r="E224" s="49">
        <f t="shared" si="21"/>
        <v>0</v>
      </c>
      <c r="F224" s="50">
        <f t="shared" si="24"/>
        <v>0</v>
      </c>
    </row>
    <row r="225" spans="1:6" hidden="1" x14ac:dyDescent="0.35">
      <c r="A225" s="58">
        <f t="shared" si="25"/>
        <v>212</v>
      </c>
      <c r="B225" s="73">
        <f t="shared" si="20"/>
        <v>51653</v>
      </c>
      <c r="C225" s="49">
        <f t="shared" si="22"/>
        <v>0</v>
      </c>
      <c r="D225" s="59">
        <f t="shared" si="23"/>
        <v>0</v>
      </c>
      <c r="E225" s="49">
        <f t="shared" si="21"/>
        <v>0</v>
      </c>
      <c r="F225" s="50">
        <f t="shared" si="24"/>
        <v>0</v>
      </c>
    </row>
    <row r="226" spans="1:6" hidden="1" x14ac:dyDescent="0.35">
      <c r="A226" s="58">
        <f t="shared" si="25"/>
        <v>213</v>
      </c>
      <c r="B226" s="73">
        <f t="shared" si="20"/>
        <v>51683</v>
      </c>
      <c r="C226" s="49">
        <f t="shared" si="22"/>
        <v>0</v>
      </c>
      <c r="D226" s="59">
        <f t="shared" si="23"/>
        <v>0</v>
      </c>
      <c r="E226" s="49">
        <f t="shared" si="21"/>
        <v>0</v>
      </c>
      <c r="F226" s="50">
        <f t="shared" si="24"/>
        <v>0</v>
      </c>
    </row>
    <row r="227" spans="1:6" hidden="1" x14ac:dyDescent="0.35">
      <c r="A227" s="58">
        <f t="shared" si="25"/>
        <v>214</v>
      </c>
      <c r="B227" s="73">
        <f t="shared" si="20"/>
        <v>51714</v>
      </c>
      <c r="C227" s="49">
        <f t="shared" si="22"/>
        <v>0</v>
      </c>
      <c r="D227" s="59">
        <f t="shared" si="23"/>
        <v>0</v>
      </c>
      <c r="E227" s="49">
        <f t="shared" si="21"/>
        <v>0</v>
      </c>
      <c r="F227" s="50">
        <f t="shared" si="24"/>
        <v>0</v>
      </c>
    </row>
    <row r="228" spans="1:6" hidden="1" x14ac:dyDescent="0.35">
      <c r="A228" s="58">
        <f t="shared" si="25"/>
        <v>215</v>
      </c>
      <c r="B228" s="73">
        <f t="shared" si="20"/>
        <v>51745</v>
      </c>
      <c r="C228" s="49">
        <f t="shared" si="22"/>
        <v>0</v>
      </c>
      <c r="D228" s="59">
        <f t="shared" si="23"/>
        <v>0</v>
      </c>
      <c r="E228" s="49">
        <f t="shared" si="21"/>
        <v>0</v>
      </c>
      <c r="F228" s="50">
        <f t="shared" si="24"/>
        <v>0</v>
      </c>
    </row>
    <row r="229" spans="1:6" hidden="1" x14ac:dyDescent="0.35">
      <c r="A229" s="58">
        <f t="shared" si="25"/>
        <v>216</v>
      </c>
      <c r="B229" s="73">
        <f t="shared" si="20"/>
        <v>51775</v>
      </c>
      <c r="C229" s="49">
        <f t="shared" si="22"/>
        <v>0</v>
      </c>
      <c r="D229" s="59">
        <f t="shared" si="23"/>
        <v>0</v>
      </c>
      <c r="E229" s="49">
        <f t="shared" si="21"/>
        <v>0</v>
      </c>
      <c r="F229" s="50">
        <f t="shared" si="24"/>
        <v>0</v>
      </c>
    </row>
    <row r="230" spans="1:6" hidden="1" x14ac:dyDescent="0.35">
      <c r="A230" s="2">
        <f t="shared" si="25"/>
        <v>217</v>
      </c>
      <c r="B230" s="80">
        <f t="shared" si="20"/>
        <v>51806</v>
      </c>
      <c r="C230" s="45">
        <f t="shared" si="22"/>
        <v>0</v>
      </c>
      <c r="D230" s="36">
        <f t="shared" si="23"/>
        <v>0</v>
      </c>
      <c r="E230" s="45">
        <f t="shared" si="21"/>
        <v>0</v>
      </c>
      <c r="F230" s="43">
        <f t="shared" si="24"/>
        <v>0</v>
      </c>
    </row>
    <row r="231" spans="1:6" hidden="1" x14ac:dyDescent="0.35">
      <c r="A231" s="2">
        <f t="shared" si="25"/>
        <v>218</v>
      </c>
      <c r="B231" s="80">
        <f t="shared" si="20"/>
        <v>51836</v>
      </c>
      <c r="C231" s="45">
        <f t="shared" si="22"/>
        <v>0</v>
      </c>
      <c r="D231" s="36">
        <f t="shared" si="23"/>
        <v>0</v>
      </c>
      <c r="E231" s="45">
        <f t="shared" si="21"/>
        <v>0</v>
      </c>
      <c r="F231" s="43">
        <f t="shared" si="24"/>
        <v>0</v>
      </c>
    </row>
    <row r="232" spans="1:6" hidden="1" x14ac:dyDescent="0.35">
      <c r="A232" s="2">
        <f t="shared" si="25"/>
        <v>219</v>
      </c>
      <c r="B232" s="80">
        <f t="shared" si="20"/>
        <v>51867</v>
      </c>
      <c r="C232" s="45">
        <f t="shared" si="22"/>
        <v>0</v>
      </c>
      <c r="D232" s="36">
        <f t="shared" si="23"/>
        <v>0</v>
      </c>
      <c r="E232" s="45">
        <f t="shared" si="21"/>
        <v>0</v>
      </c>
      <c r="F232" s="43">
        <f t="shared" si="24"/>
        <v>0</v>
      </c>
    </row>
    <row r="233" spans="1:6" hidden="1" x14ac:dyDescent="0.35">
      <c r="A233" s="2">
        <f t="shared" si="25"/>
        <v>220</v>
      </c>
      <c r="B233" s="80">
        <f t="shared" si="20"/>
        <v>51898</v>
      </c>
      <c r="C233" s="45">
        <f t="shared" si="22"/>
        <v>0</v>
      </c>
      <c r="D233" s="36">
        <f t="shared" si="23"/>
        <v>0</v>
      </c>
      <c r="E233" s="45">
        <f t="shared" si="21"/>
        <v>0</v>
      </c>
      <c r="F233" s="43">
        <f t="shared" si="24"/>
        <v>0</v>
      </c>
    </row>
    <row r="234" spans="1:6" hidden="1" x14ac:dyDescent="0.35">
      <c r="A234" s="2">
        <f t="shared" si="25"/>
        <v>221</v>
      </c>
      <c r="B234" s="80">
        <f t="shared" si="20"/>
        <v>51926</v>
      </c>
      <c r="C234" s="45">
        <f t="shared" si="22"/>
        <v>0</v>
      </c>
      <c r="D234" s="36">
        <f t="shared" si="23"/>
        <v>0</v>
      </c>
      <c r="E234" s="45">
        <f t="shared" si="21"/>
        <v>0</v>
      </c>
      <c r="F234" s="43">
        <f t="shared" si="24"/>
        <v>0</v>
      </c>
    </row>
    <row r="235" spans="1:6" hidden="1" x14ac:dyDescent="0.35">
      <c r="A235" s="2">
        <f t="shared" si="25"/>
        <v>222</v>
      </c>
      <c r="B235" s="80">
        <f t="shared" si="20"/>
        <v>51957</v>
      </c>
      <c r="C235" s="45">
        <f t="shared" si="22"/>
        <v>0</v>
      </c>
      <c r="D235" s="36">
        <f t="shared" si="23"/>
        <v>0</v>
      </c>
      <c r="E235" s="45">
        <f t="shared" si="21"/>
        <v>0</v>
      </c>
      <c r="F235" s="43">
        <f t="shared" si="24"/>
        <v>0</v>
      </c>
    </row>
    <row r="236" spans="1:6" hidden="1" x14ac:dyDescent="0.35">
      <c r="A236" s="2">
        <f t="shared" si="25"/>
        <v>223</v>
      </c>
      <c r="B236" s="80">
        <f t="shared" si="20"/>
        <v>51987</v>
      </c>
      <c r="C236" s="45">
        <f t="shared" si="22"/>
        <v>0</v>
      </c>
      <c r="D236" s="36">
        <f t="shared" si="23"/>
        <v>0</v>
      </c>
      <c r="E236" s="45">
        <f t="shared" si="21"/>
        <v>0</v>
      </c>
      <c r="F236" s="43">
        <f t="shared" si="24"/>
        <v>0</v>
      </c>
    </row>
    <row r="237" spans="1:6" hidden="1" x14ac:dyDescent="0.35">
      <c r="A237" s="2">
        <f t="shared" si="25"/>
        <v>224</v>
      </c>
      <c r="B237" s="80">
        <f t="shared" si="20"/>
        <v>52018</v>
      </c>
      <c r="C237" s="45">
        <f t="shared" si="22"/>
        <v>0</v>
      </c>
      <c r="D237" s="36">
        <f t="shared" si="23"/>
        <v>0</v>
      </c>
      <c r="E237" s="45">
        <f t="shared" si="21"/>
        <v>0</v>
      </c>
      <c r="F237" s="43">
        <f t="shared" si="24"/>
        <v>0</v>
      </c>
    </row>
    <row r="238" spans="1:6" hidden="1" x14ac:dyDescent="0.35">
      <c r="A238" s="2">
        <f t="shared" si="25"/>
        <v>225</v>
      </c>
      <c r="B238" s="80">
        <f t="shared" si="20"/>
        <v>52048</v>
      </c>
      <c r="C238" s="45">
        <f t="shared" si="22"/>
        <v>0</v>
      </c>
      <c r="D238" s="36">
        <f t="shared" si="23"/>
        <v>0</v>
      </c>
      <c r="E238" s="45">
        <f t="shared" si="21"/>
        <v>0</v>
      </c>
      <c r="F238" s="43">
        <f t="shared" si="24"/>
        <v>0</v>
      </c>
    </row>
    <row r="239" spans="1:6" hidden="1" x14ac:dyDescent="0.35">
      <c r="A239" s="2">
        <f t="shared" si="25"/>
        <v>226</v>
      </c>
      <c r="B239" s="80">
        <f t="shared" si="20"/>
        <v>52079</v>
      </c>
      <c r="C239" s="45">
        <f t="shared" si="22"/>
        <v>0</v>
      </c>
      <c r="D239" s="36">
        <f t="shared" si="23"/>
        <v>0</v>
      </c>
      <c r="E239" s="45">
        <f t="shared" si="21"/>
        <v>0</v>
      </c>
      <c r="F239" s="43">
        <f t="shared" si="24"/>
        <v>0</v>
      </c>
    </row>
    <row r="240" spans="1:6" hidden="1" x14ac:dyDescent="0.35">
      <c r="A240" s="2">
        <f t="shared" si="25"/>
        <v>227</v>
      </c>
      <c r="B240" s="80">
        <f t="shared" si="20"/>
        <v>52110</v>
      </c>
      <c r="C240" s="45">
        <f t="shared" si="22"/>
        <v>0</v>
      </c>
      <c r="D240" s="36">
        <f t="shared" si="23"/>
        <v>0</v>
      </c>
      <c r="E240" s="45">
        <f t="shared" si="21"/>
        <v>0</v>
      </c>
      <c r="F240" s="43">
        <f t="shared" si="24"/>
        <v>0</v>
      </c>
    </row>
    <row r="241" spans="1:6" hidden="1" x14ac:dyDescent="0.35">
      <c r="A241" s="2">
        <f t="shared" si="25"/>
        <v>228</v>
      </c>
      <c r="B241" s="80">
        <f t="shared" si="20"/>
        <v>52140</v>
      </c>
      <c r="C241" s="45">
        <f t="shared" si="22"/>
        <v>0</v>
      </c>
      <c r="D241" s="36">
        <f t="shared" si="23"/>
        <v>0</v>
      </c>
      <c r="E241" s="45">
        <f t="shared" si="21"/>
        <v>0</v>
      </c>
      <c r="F241" s="43">
        <f t="shared" si="24"/>
        <v>0</v>
      </c>
    </row>
    <row r="242" spans="1:6" hidden="1" x14ac:dyDescent="0.35">
      <c r="A242" s="2">
        <f t="shared" si="25"/>
        <v>229</v>
      </c>
      <c r="B242" s="80">
        <f t="shared" si="20"/>
        <v>52171</v>
      </c>
      <c r="C242" s="45">
        <f t="shared" si="22"/>
        <v>0</v>
      </c>
      <c r="D242" s="36">
        <f t="shared" si="23"/>
        <v>0</v>
      </c>
      <c r="E242" s="45">
        <f t="shared" si="21"/>
        <v>0</v>
      </c>
      <c r="F242" s="43">
        <f t="shared" si="24"/>
        <v>0</v>
      </c>
    </row>
    <row r="243" spans="1:6" hidden="1" x14ac:dyDescent="0.35">
      <c r="A243" s="2">
        <f t="shared" si="25"/>
        <v>230</v>
      </c>
      <c r="B243" s="80">
        <f t="shared" si="20"/>
        <v>52201</v>
      </c>
      <c r="C243" s="45">
        <f t="shared" si="22"/>
        <v>0</v>
      </c>
      <c r="D243" s="36">
        <f t="shared" si="23"/>
        <v>0</v>
      </c>
      <c r="E243" s="45">
        <f t="shared" si="21"/>
        <v>0</v>
      </c>
      <c r="F243" s="43">
        <f t="shared" si="24"/>
        <v>0</v>
      </c>
    </row>
    <row r="244" spans="1:6" hidden="1" x14ac:dyDescent="0.35">
      <c r="A244" s="2">
        <f t="shared" si="25"/>
        <v>231</v>
      </c>
      <c r="B244" s="80">
        <f t="shared" si="20"/>
        <v>52232</v>
      </c>
      <c r="C244" s="45">
        <f t="shared" si="22"/>
        <v>0</v>
      </c>
      <c r="D244" s="36">
        <f t="shared" si="23"/>
        <v>0</v>
      </c>
      <c r="E244" s="45">
        <f t="shared" si="21"/>
        <v>0</v>
      </c>
      <c r="F244" s="43">
        <f t="shared" si="24"/>
        <v>0</v>
      </c>
    </row>
    <row r="245" spans="1:6" hidden="1" x14ac:dyDescent="0.35">
      <c r="A245" s="2">
        <f t="shared" si="25"/>
        <v>232</v>
      </c>
      <c r="B245" s="80">
        <f t="shared" si="20"/>
        <v>52263</v>
      </c>
      <c r="C245" s="45">
        <f t="shared" si="22"/>
        <v>0</v>
      </c>
      <c r="D245" s="36">
        <f t="shared" si="23"/>
        <v>0</v>
      </c>
      <c r="E245" s="45">
        <f t="shared" si="21"/>
        <v>0</v>
      </c>
      <c r="F245" s="43">
        <f t="shared" si="24"/>
        <v>0</v>
      </c>
    </row>
    <row r="246" spans="1:6" hidden="1" x14ac:dyDescent="0.35">
      <c r="A246" s="2">
        <f t="shared" si="25"/>
        <v>233</v>
      </c>
      <c r="B246" s="80">
        <f t="shared" si="20"/>
        <v>52291</v>
      </c>
      <c r="C246" s="45">
        <f t="shared" si="22"/>
        <v>0</v>
      </c>
      <c r="D246" s="36">
        <f t="shared" si="23"/>
        <v>0</v>
      </c>
      <c r="E246" s="45">
        <f t="shared" si="21"/>
        <v>0</v>
      </c>
      <c r="F246" s="43">
        <f t="shared" si="24"/>
        <v>0</v>
      </c>
    </row>
    <row r="247" spans="1:6" hidden="1" x14ac:dyDescent="0.35">
      <c r="A247" s="2">
        <f t="shared" si="25"/>
        <v>234</v>
      </c>
      <c r="B247" s="80">
        <f t="shared" si="20"/>
        <v>52322</v>
      </c>
      <c r="C247" s="45">
        <f t="shared" si="22"/>
        <v>0</v>
      </c>
      <c r="D247" s="36">
        <f t="shared" si="23"/>
        <v>0</v>
      </c>
      <c r="E247" s="45">
        <f t="shared" si="21"/>
        <v>0</v>
      </c>
      <c r="F247" s="43">
        <f t="shared" si="24"/>
        <v>0</v>
      </c>
    </row>
    <row r="248" spans="1:6" hidden="1" x14ac:dyDescent="0.35">
      <c r="A248" s="2">
        <f t="shared" si="25"/>
        <v>235</v>
      </c>
      <c r="B248" s="80">
        <f t="shared" si="20"/>
        <v>52352</v>
      </c>
      <c r="C248" s="45">
        <f t="shared" si="22"/>
        <v>0</v>
      </c>
      <c r="D248" s="36">
        <f t="shared" si="23"/>
        <v>0</v>
      </c>
      <c r="E248" s="45">
        <f t="shared" si="21"/>
        <v>0</v>
      </c>
      <c r="F248" s="43">
        <f t="shared" si="24"/>
        <v>0</v>
      </c>
    </row>
    <row r="249" spans="1:6" hidden="1" x14ac:dyDescent="0.35">
      <c r="A249" s="2">
        <f t="shared" si="25"/>
        <v>236</v>
      </c>
      <c r="B249" s="80">
        <f t="shared" si="20"/>
        <v>52383</v>
      </c>
      <c r="C249" s="45">
        <f t="shared" si="22"/>
        <v>0</v>
      </c>
      <c r="D249" s="36">
        <f t="shared" si="23"/>
        <v>0</v>
      </c>
      <c r="E249" s="45">
        <f t="shared" si="21"/>
        <v>0</v>
      </c>
      <c r="F249" s="43">
        <f t="shared" si="24"/>
        <v>0</v>
      </c>
    </row>
    <row r="250" spans="1:6" hidden="1" x14ac:dyDescent="0.35">
      <c r="A250" s="2">
        <f t="shared" si="25"/>
        <v>237</v>
      </c>
      <c r="B250" s="80">
        <f t="shared" si="20"/>
        <v>52413</v>
      </c>
      <c r="C250" s="45">
        <f t="shared" si="22"/>
        <v>0</v>
      </c>
      <c r="D250" s="36">
        <f t="shared" si="23"/>
        <v>0</v>
      </c>
      <c r="E250" s="45">
        <f t="shared" si="21"/>
        <v>0</v>
      </c>
      <c r="F250" s="43">
        <f t="shared" si="24"/>
        <v>0</v>
      </c>
    </row>
    <row r="251" spans="1:6" hidden="1" x14ac:dyDescent="0.35">
      <c r="A251" s="2">
        <f t="shared" si="25"/>
        <v>238</v>
      </c>
      <c r="B251" s="80">
        <f t="shared" si="20"/>
        <v>52444</v>
      </c>
      <c r="C251" s="45">
        <f t="shared" si="22"/>
        <v>0</v>
      </c>
      <c r="D251" s="36">
        <f t="shared" si="23"/>
        <v>0</v>
      </c>
      <c r="E251" s="45">
        <f t="shared" si="21"/>
        <v>0</v>
      </c>
      <c r="F251" s="43">
        <f t="shared" si="24"/>
        <v>0</v>
      </c>
    </row>
    <row r="252" spans="1:6" hidden="1" x14ac:dyDescent="0.35">
      <c r="A252" s="2">
        <f t="shared" si="25"/>
        <v>239</v>
      </c>
      <c r="B252" s="80">
        <f t="shared" si="20"/>
        <v>52475</v>
      </c>
      <c r="C252" s="45">
        <f t="shared" si="22"/>
        <v>0</v>
      </c>
      <c r="D252" s="36">
        <f t="shared" si="23"/>
        <v>0</v>
      </c>
      <c r="E252" s="45">
        <f t="shared" si="21"/>
        <v>0</v>
      </c>
      <c r="F252" s="43">
        <f t="shared" si="24"/>
        <v>0</v>
      </c>
    </row>
    <row r="253" spans="1:6" hidden="1" x14ac:dyDescent="0.35">
      <c r="A253" s="2">
        <f t="shared" si="25"/>
        <v>240</v>
      </c>
      <c r="B253" s="80">
        <f t="shared" si="20"/>
        <v>52505</v>
      </c>
      <c r="C253" s="45">
        <f t="shared" si="22"/>
        <v>0</v>
      </c>
      <c r="D253" s="36">
        <f t="shared" si="23"/>
        <v>0</v>
      </c>
      <c r="E253" s="45">
        <f t="shared" si="21"/>
        <v>0</v>
      </c>
      <c r="F253" s="43">
        <f t="shared" si="24"/>
        <v>0</v>
      </c>
    </row>
    <row r="254" spans="1:6" hidden="1" x14ac:dyDescent="0.35"/>
  </sheetData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F57CE-0844-421C-B505-DC283D70DBCF}">
  <sheetPr>
    <tabColor rgb="FFFFFF00"/>
  </sheetPr>
  <dimension ref="A1:K833"/>
  <sheetViews>
    <sheetView topLeftCell="A4" zoomScale="80" zoomScaleNormal="80" workbookViewId="0">
      <pane xSplit="1" ySplit="11" topLeftCell="B15" activePane="bottomRight" state="frozen"/>
      <selection activeCell="A4" sqref="A4"/>
      <selection pane="topRight" activeCell="B4" sqref="B4"/>
      <selection pane="bottomLeft" activeCell="A15" sqref="A15"/>
      <selection pane="bottomRight" activeCell="C26" sqref="C26"/>
    </sheetView>
  </sheetViews>
  <sheetFormatPr baseColWidth="10" defaultColWidth="10.73046875" defaultRowHeight="14.25" x14ac:dyDescent="0.45"/>
  <cols>
    <col min="1" max="1" width="35.46484375" style="7" bestFit="1" customWidth="1"/>
    <col min="2" max="2" width="19.53125" style="7" customWidth="1"/>
    <col min="3" max="3" width="17.19921875" style="7" customWidth="1"/>
    <col min="4" max="4" width="17.53125" style="7" customWidth="1"/>
    <col min="5" max="5" width="15.53125" style="7" bestFit="1" customWidth="1"/>
    <col min="6" max="6" width="18.53125" style="7" bestFit="1" customWidth="1"/>
    <col min="7" max="16384" width="10.73046875" style="7"/>
  </cols>
  <sheetData>
    <row r="1" spans="1:11" x14ac:dyDescent="0.45">
      <c r="A1" s="6" t="s">
        <v>0</v>
      </c>
    </row>
    <row r="2" spans="1:11" x14ac:dyDescent="0.45">
      <c r="A2" s="6" t="s">
        <v>12</v>
      </c>
      <c r="C2" s="8"/>
      <c r="D2" s="8"/>
      <c r="E2" s="8"/>
      <c r="F2" s="8"/>
      <c r="G2" s="8"/>
      <c r="H2" s="8"/>
      <c r="I2" s="8"/>
      <c r="J2" s="8"/>
      <c r="K2" s="8"/>
    </row>
    <row r="3" spans="1:11" x14ac:dyDescent="0.45">
      <c r="A3" s="6"/>
      <c r="C3" s="8"/>
      <c r="D3" s="8"/>
      <c r="E3" s="8"/>
      <c r="F3" s="8"/>
      <c r="G3" s="8"/>
      <c r="H3" s="8"/>
      <c r="I3" s="8"/>
      <c r="J3" s="8"/>
      <c r="K3" s="8"/>
    </row>
    <row r="4" spans="1:11" x14ac:dyDescent="0.45">
      <c r="A4" s="6"/>
      <c r="C4" s="8"/>
      <c r="D4" s="8"/>
      <c r="E4" s="8"/>
      <c r="F4" s="8"/>
      <c r="G4" s="8"/>
      <c r="H4" s="8"/>
      <c r="I4" s="8"/>
      <c r="J4" s="8"/>
      <c r="K4" s="8"/>
    </row>
    <row r="5" spans="1:11" s="4" customFormat="1" ht="15.75" x14ac:dyDescent="0.5">
      <c r="A5" s="13" t="s">
        <v>4</v>
      </c>
      <c r="B5" s="13" t="e">
        <f>+#REF!</f>
        <v>#REF!</v>
      </c>
    </row>
    <row r="6" spans="1:11" s="4" customFormat="1" ht="15.75" x14ac:dyDescent="0.5"/>
    <row r="7" spans="1:11" s="4" customFormat="1" ht="15.75" x14ac:dyDescent="0.5">
      <c r="A7" s="4" t="s">
        <v>5</v>
      </c>
      <c r="B7" s="1">
        <v>7.0000000000000007E-2</v>
      </c>
      <c r="C7" s="4" t="s">
        <v>6</v>
      </c>
    </row>
    <row r="8" spans="1:11" s="4" customFormat="1" ht="15.75" x14ac:dyDescent="0.5">
      <c r="A8" s="4" t="s">
        <v>5</v>
      </c>
      <c r="B8" s="9">
        <f>(POWER(1+B7,1/12))-1</f>
        <v>5.6541453874052738E-3</v>
      </c>
      <c r="C8" s="4" t="s">
        <v>7</v>
      </c>
    </row>
    <row r="9" spans="1:11" s="4" customFormat="1" ht="15.75" x14ac:dyDescent="0.5">
      <c r="A9" s="4" t="s">
        <v>2</v>
      </c>
      <c r="B9" s="4">
        <f>15*12</f>
        <v>180</v>
      </c>
      <c r="C9" s="4" t="s">
        <v>9</v>
      </c>
    </row>
    <row r="10" spans="1:11" s="4" customFormat="1" ht="15.75" x14ac:dyDescent="0.5">
      <c r="A10" s="4" t="s">
        <v>10</v>
      </c>
      <c r="B10" s="4">
        <v>12</v>
      </c>
      <c r="C10" s="4" t="s">
        <v>9</v>
      </c>
    </row>
    <row r="11" spans="1:11" s="4" customFormat="1" ht="15.75" x14ac:dyDescent="0.5">
      <c r="A11" s="4" t="s">
        <v>11</v>
      </c>
      <c r="B11" s="4" t="e">
        <f>PMT(B8,B9,-B5)</f>
        <v>#REF!</v>
      </c>
    </row>
    <row r="12" spans="1:11" s="4" customFormat="1" ht="15.75" x14ac:dyDescent="0.5"/>
    <row r="13" spans="1:11" s="4" customFormat="1" ht="15.75" x14ac:dyDescent="0.5"/>
    <row r="14" spans="1:11" s="10" customFormat="1" ht="31.5" x14ac:dyDescent="0.5">
      <c r="A14" s="12" t="s">
        <v>55</v>
      </c>
      <c r="B14" s="12" t="s">
        <v>56</v>
      </c>
      <c r="C14" s="12" t="s">
        <v>57</v>
      </c>
      <c r="D14" s="12" t="s">
        <v>58</v>
      </c>
      <c r="E14" s="12" t="s">
        <v>8</v>
      </c>
      <c r="F14" s="12" t="s">
        <v>3</v>
      </c>
    </row>
    <row r="15" spans="1:11" s="4" customFormat="1" ht="15.75" x14ac:dyDescent="0.5">
      <c r="A15" s="15">
        <f>DATE(2023,9+B15,1)</f>
        <v>45170</v>
      </c>
      <c r="B15" s="14">
        <v>0</v>
      </c>
      <c r="C15" s="14"/>
      <c r="D15" s="14"/>
      <c r="E15" s="14"/>
      <c r="F15" s="14" t="e">
        <f>B5</f>
        <v>#REF!</v>
      </c>
    </row>
    <row r="16" spans="1:11" s="4" customFormat="1" ht="15.75" x14ac:dyDescent="0.5">
      <c r="A16" s="15">
        <f>DATE(2023,9+B16,1)</f>
        <v>45200</v>
      </c>
      <c r="B16" s="14">
        <f>B15+1</f>
        <v>1</v>
      </c>
      <c r="C16" s="14">
        <v>0</v>
      </c>
      <c r="D16" s="14">
        <v>0</v>
      </c>
      <c r="E16" s="14">
        <v>0</v>
      </c>
      <c r="F16" s="14" t="e">
        <f>F15-C16</f>
        <v>#REF!</v>
      </c>
    </row>
    <row r="17" spans="1:6" s="4" customFormat="1" ht="15.75" x14ac:dyDescent="0.5">
      <c r="A17" s="15">
        <f t="shared" ref="A17:A80" si="0">DATE(2023,9+B17,1)</f>
        <v>45231</v>
      </c>
      <c r="B17" s="14">
        <f t="shared" ref="B17:B80" si="1">B16+1</f>
        <v>2</v>
      </c>
      <c r="C17" s="14">
        <v>0</v>
      </c>
      <c r="D17" s="14">
        <v>0</v>
      </c>
      <c r="E17" s="14">
        <v>0</v>
      </c>
      <c r="F17" s="14" t="e">
        <f t="shared" ref="F17:F80" si="2">F16-C17</f>
        <v>#REF!</v>
      </c>
    </row>
    <row r="18" spans="1:6" s="4" customFormat="1" ht="15.75" x14ac:dyDescent="0.5">
      <c r="A18" s="15">
        <f t="shared" si="0"/>
        <v>45261</v>
      </c>
      <c r="B18" s="14">
        <f t="shared" si="1"/>
        <v>3</v>
      </c>
      <c r="C18" s="14">
        <v>0</v>
      </c>
      <c r="D18" s="14">
        <v>0</v>
      </c>
      <c r="E18" s="14">
        <v>0</v>
      </c>
      <c r="F18" s="14" t="e">
        <f t="shared" si="2"/>
        <v>#REF!</v>
      </c>
    </row>
    <row r="19" spans="1:6" s="4" customFormat="1" ht="15.75" x14ac:dyDescent="0.5">
      <c r="A19" s="22">
        <f t="shared" si="0"/>
        <v>45292</v>
      </c>
      <c r="B19" s="23">
        <f t="shared" si="1"/>
        <v>4</v>
      </c>
      <c r="C19" s="23">
        <v>0</v>
      </c>
      <c r="D19" s="23">
        <v>0</v>
      </c>
      <c r="E19" s="23">
        <v>0</v>
      </c>
      <c r="F19" s="23" t="e">
        <f t="shared" si="2"/>
        <v>#REF!</v>
      </c>
    </row>
    <row r="20" spans="1:6" s="4" customFormat="1" ht="15.75" x14ac:dyDescent="0.5">
      <c r="A20" s="22">
        <f t="shared" si="0"/>
        <v>45323</v>
      </c>
      <c r="B20" s="23">
        <f t="shared" si="1"/>
        <v>5</v>
      </c>
      <c r="C20" s="23">
        <v>0</v>
      </c>
      <c r="D20" s="23">
        <v>0</v>
      </c>
      <c r="E20" s="23">
        <v>0</v>
      </c>
      <c r="F20" s="23" t="e">
        <f t="shared" si="2"/>
        <v>#REF!</v>
      </c>
    </row>
    <row r="21" spans="1:6" s="4" customFormat="1" ht="15.75" x14ac:dyDescent="0.5">
      <c r="A21" s="22">
        <f t="shared" si="0"/>
        <v>45352</v>
      </c>
      <c r="B21" s="23">
        <f t="shared" si="1"/>
        <v>6</v>
      </c>
      <c r="C21" s="23">
        <v>0</v>
      </c>
      <c r="D21" s="23">
        <v>0</v>
      </c>
      <c r="E21" s="23">
        <v>0</v>
      </c>
      <c r="F21" s="23" t="e">
        <f t="shared" si="2"/>
        <v>#REF!</v>
      </c>
    </row>
    <row r="22" spans="1:6" s="4" customFormat="1" ht="15.75" x14ac:dyDescent="0.5">
      <c r="A22" s="22">
        <f t="shared" si="0"/>
        <v>45383</v>
      </c>
      <c r="B22" s="23">
        <f t="shared" si="1"/>
        <v>7</v>
      </c>
      <c r="C22" s="23">
        <v>0</v>
      </c>
      <c r="D22" s="23">
        <v>0</v>
      </c>
      <c r="E22" s="23">
        <v>0</v>
      </c>
      <c r="F22" s="23" t="e">
        <f t="shared" si="2"/>
        <v>#REF!</v>
      </c>
    </row>
    <row r="23" spans="1:6" s="4" customFormat="1" ht="15.75" x14ac:dyDescent="0.5">
      <c r="A23" s="22">
        <f t="shared" si="0"/>
        <v>45413</v>
      </c>
      <c r="B23" s="23">
        <f t="shared" si="1"/>
        <v>8</v>
      </c>
      <c r="C23" s="23">
        <v>0</v>
      </c>
      <c r="D23" s="23">
        <v>0</v>
      </c>
      <c r="E23" s="23">
        <v>0</v>
      </c>
      <c r="F23" s="23" t="e">
        <f t="shared" si="2"/>
        <v>#REF!</v>
      </c>
    </row>
    <row r="24" spans="1:6" s="4" customFormat="1" ht="15.75" x14ac:dyDescent="0.5">
      <c r="A24" s="22">
        <f t="shared" si="0"/>
        <v>45444</v>
      </c>
      <c r="B24" s="23">
        <f t="shared" si="1"/>
        <v>9</v>
      </c>
      <c r="C24" s="23">
        <v>0</v>
      </c>
      <c r="D24" s="23">
        <v>0</v>
      </c>
      <c r="E24" s="23">
        <v>0</v>
      </c>
      <c r="F24" s="23" t="e">
        <f t="shared" si="2"/>
        <v>#REF!</v>
      </c>
    </row>
    <row r="25" spans="1:6" s="4" customFormat="1" ht="15.75" x14ac:dyDescent="0.5">
      <c r="A25" s="22">
        <f t="shared" si="0"/>
        <v>45474</v>
      </c>
      <c r="B25" s="23">
        <f t="shared" si="1"/>
        <v>10</v>
      </c>
      <c r="C25" s="23">
        <v>0</v>
      </c>
      <c r="D25" s="23">
        <v>0</v>
      </c>
      <c r="E25" s="23">
        <v>0</v>
      </c>
      <c r="F25" s="23" t="e">
        <f t="shared" si="2"/>
        <v>#REF!</v>
      </c>
    </row>
    <row r="26" spans="1:6" s="4" customFormat="1" ht="15.75" x14ac:dyDescent="0.5">
      <c r="A26" s="22">
        <f t="shared" si="0"/>
        <v>45505</v>
      </c>
      <c r="B26" s="23">
        <f t="shared" si="1"/>
        <v>11</v>
      </c>
      <c r="C26" s="23">
        <v>0</v>
      </c>
      <c r="D26" s="23">
        <v>0</v>
      </c>
      <c r="E26" s="23">
        <v>0</v>
      </c>
      <c r="F26" s="23" t="e">
        <f t="shared" si="2"/>
        <v>#REF!</v>
      </c>
    </row>
    <row r="27" spans="1:6" s="4" customFormat="1" ht="15.75" x14ac:dyDescent="0.5">
      <c r="A27" s="22">
        <f t="shared" si="0"/>
        <v>45536</v>
      </c>
      <c r="B27" s="23">
        <f t="shared" si="1"/>
        <v>12</v>
      </c>
      <c r="C27" s="23">
        <v>0</v>
      </c>
      <c r="D27" s="23">
        <v>0</v>
      </c>
      <c r="E27" s="23">
        <v>0</v>
      </c>
      <c r="F27" s="23" t="e">
        <f t="shared" si="2"/>
        <v>#REF!</v>
      </c>
    </row>
    <row r="28" spans="1:6" s="4" customFormat="1" ht="15.75" x14ac:dyDescent="0.5">
      <c r="A28" s="22">
        <f t="shared" si="0"/>
        <v>45566</v>
      </c>
      <c r="B28" s="23">
        <f t="shared" si="1"/>
        <v>13</v>
      </c>
      <c r="C28" s="23">
        <v>0</v>
      </c>
      <c r="D28" s="23">
        <v>0</v>
      </c>
      <c r="E28" s="23">
        <v>0</v>
      </c>
      <c r="F28" s="23" t="e">
        <f t="shared" si="2"/>
        <v>#REF!</v>
      </c>
    </row>
    <row r="29" spans="1:6" s="4" customFormat="1" ht="15.75" x14ac:dyDescent="0.5">
      <c r="A29" s="22">
        <f t="shared" si="0"/>
        <v>45597</v>
      </c>
      <c r="B29" s="23">
        <f t="shared" si="1"/>
        <v>14</v>
      </c>
      <c r="C29" s="23">
        <v>0</v>
      </c>
      <c r="D29" s="23">
        <v>0</v>
      </c>
      <c r="E29" s="23">
        <v>0</v>
      </c>
      <c r="F29" s="23" t="e">
        <f t="shared" si="2"/>
        <v>#REF!</v>
      </c>
    </row>
    <row r="30" spans="1:6" s="4" customFormat="1" ht="15.75" x14ac:dyDescent="0.5">
      <c r="A30" s="22">
        <f t="shared" si="0"/>
        <v>45627</v>
      </c>
      <c r="B30" s="23">
        <f t="shared" si="1"/>
        <v>15</v>
      </c>
      <c r="C30" s="23">
        <v>0</v>
      </c>
      <c r="D30" s="23">
        <v>0</v>
      </c>
      <c r="E30" s="23">
        <v>0</v>
      </c>
      <c r="F30" s="23" t="e">
        <f t="shared" si="2"/>
        <v>#REF!</v>
      </c>
    </row>
    <row r="31" spans="1:6" s="4" customFormat="1" ht="15.75" x14ac:dyDescent="0.5">
      <c r="A31" s="20">
        <f t="shared" si="0"/>
        <v>45658</v>
      </c>
      <c r="B31" s="21">
        <f t="shared" si="1"/>
        <v>16</v>
      </c>
      <c r="C31" s="21" t="e">
        <f>E31-D31</f>
        <v>#REF!</v>
      </c>
      <c r="D31" s="21" t="e">
        <f>F30*$B$8</f>
        <v>#REF!</v>
      </c>
      <c r="E31" s="21" t="e">
        <f>+$B$11</f>
        <v>#REF!</v>
      </c>
      <c r="F31" s="21" t="e">
        <f t="shared" si="2"/>
        <v>#REF!</v>
      </c>
    </row>
    <row r="32" spans="1:6" s="4" customFormat="1" ht="15.75" x14ac:dyDescent="0.5">
      <c r="A32" s="20">
        <f t="shared" si="0"/>
        <v>45689</v>
      </c>
      <c r="B32" s="21">
        <f t="shared" si="1"/>
        <v>17</v>
      </c>
      <c r="C32" s="21" t="e">
        <f t="shared" ref="C32:C39" si="3">E32-D32</f>
        <v>#REF!</v>
      </c>
      <c r="D32" s="21" t="e">
        <f t="shared" ref="D32:D39" si="4">F31*$B$8</f>
        <v>#REF!</v>
      </c>
      <c r="E32" s="21" t="e">
        <f t="shared" ref="E32:E39" si="5">+$B$11</f>
        <v>#REF!</v>
      </c>
      <c r="F32" s="21" t="e">
        <f t="shared" si="2"/>
        <v>#REF!</v>
      </c>
    </row>
    <row r="33" spans="1:6" s="4" customFormat="1" ht="15.75" x14ac:dyDescent="0.5">
      <c r="A33" s="20">
        <f t="shared" si="0"/>
        <v>45717</v>
      </c>
      <c r="B33" s="21">
        <f t="shared" si="1"/>
        <v>18</v>
      </c>
      <c r="C33" s="21" t="e">
        <f t="shared" si="3"/>
        <v>#REF!</v>
      </c>
      <c r="D33" s="21" t="e">
        <f t="shared" si="4"/>
        <v>#REF!</v>
      </c>
      <c r="E33" s="21" t="e">
        <f t="shared" si="5"/>
        <v>#REF!</v>
      </c>
      <c r="F33" s="21" t="e">
        <f t="shared" si="2"/>
        <v>#REF!</v>
      </c>
    </row>
    <row r="34" spans="1:6" s="4" customFormat="1" ht="15.75" x14ac:dyDescent="0.5">
      <c r="A34" s="20">
        <f t="shared" si="0"/>
        <v>45748</v>
      </c>
      <c r="B34" s="21">
        <f t="shared" si="1"/>
        <v>19</v>
      </c>
      <c r="C34" s="21" t="e">
        <f t="shared" si="3"/>
        <v>#REF!</v>
      </c>
      <c r="D34" s="21" t="e">
        <f t="shared" si="4"/>
        <v>#REF!</v>
      </c>
      <c r="E34" s="21" t="e">
        <f t="shared" si="5"/>
        <v>#REF!</v>
      </c>
      <c r="F34" s="21" t="e">
        <f t="shared" si="2"/>
        <v>#REF!</v>
      </c>
    </row>
    <row r="35" spans="1:6" s="4" customFormat="1" ht="15.75" x14ac:dyDescent="0.5">
      <c r="A35" s="20">
        <f t="shared" si="0"/>
        <v>45778</v>
      </c>
      <c r="B35" s="21">
        <f t="shared" si="1"/>
        <v>20</v>
      </c>
      <c r="C35" s="21" t="e">
        <f t="shared" si="3"/>
        <v>#REF!</v>
      </c>
      <c r="D35" s="21" t="e">
        <f t="shared" si="4"/>
        <v>#REF!</v>
      </c>
      <c r="E35" s="21" t="e">
        <f t="shared" si="5"/>
        <v>#REF!</v>
      </c>
      <c r="F35" s="21" t="e">
        <f t="shared" si="2"/>
        <v>#REF!</v>
      </c>
    </row>
    <row r="36" spans="1:6" s="4" customFormat="1" ht="15.75" x14ac:dyDescent="0.5">
      <c r="A36" s="20">
        <f t="shared" si="0"/>
        <v>45809</v>
      </c>
      <c r="B36" s="21">
        <f t="shared" si="1"/>
        <v>21</v>
      </c>
      <c r="C36" s="21" t="e">
        <f t="shared" si="3"/>
        <v>#REF!</v>
      </c>
      <c r="D36" s="21" t="e">
        <f t="shared" si="4"/>
        <v>#REF!</v>
      </c>
      <c r="E36" s="21" t="e">
        <f t="shared" si="5"/>
        <v>#REF!</v>
      </c>
      <c r="F36" s="21" t="e">
        <f t="shared" si="2"/>
        <v>#REF!</v>
      </c>
    </row>
    <row r="37" spans="1:6" s="4" customFormat="1" ht="15.75" x14ac:dyDescent="0.5">
      <c r="A37" s="20">
        <f t="shared" si="0"/>
        <v>45839</v>
      </c>
      <c r="B37" s="21">
        <f t="shared" si="1"/>
        <v>22</v>
      </c>
      <c r="C37" s="21" t="e">
        <f t="shared" si="3"/>
        <v>#REF!</v>
      </c>
      <c r="D37" s="21" t="e">
        <f t="shared" si="4"/>
        <v>#REF!</v>
      </c>
      <c r="E37" s="21" t="e">
        <f t="shared" si="5"/>
        <v>#REF!</v>
      </c>
      <c r="F37" s="21" t="e">
        <f t="shared" si="2"/>
        <v>#REF!</v>
      </c>
    </row>
    <row r="38" spans="1:6" s="4" customFormat="1" ht="15.75" x14ac:dyDescent="0.5">
      <c r="A38" s="20">
        <f t="shared" si="0"/>
        <v>45870</v>
      </c>
      <c r="B38" s="21">
        <f t="shared" si="1"/>
        <v>23</v>
      </c>
      <c r="C38" s="21" t="e">
        <f t="shared" si="3"/>
        <v>#REF!</v>
      </c>
      <c r="D38" s="21" t="e">
        <f t="shared" si="4"/>
        <v>#REF!</v>
      </c>
      <c r="E38" s="21" t="e">
        <f t="shared" si="5"/>
        <v>#REF!</v>
      </c>
      <c r="F38" s="21" t="e">
        <f t="shared" si="2"/>
        <v>#REF!</v>
      </c>
    </row>
    <row r="39" spans="1:6" s="4" customFormat="1" ht="15.75" x14ac:dyDescent="0.5">
      <c r="A39" s="20">
        <f t="shared" si="0"/>
        <v>45901</v>
      </c>
      <c r="B39" s="21">
        <f t="shared" si="1"/>
        <v>24</v>
      </c>
      <c r="C39" s="21" t="e">
        <f t="shared" si="3"/>
        <v>#REF!</v>
      </c>
      <c r="D39" s="21" t="e">
        <f t="shared" si="4"/>
        <v>#REF!</v>
      </c>
      <c r="E39" s="21" t="e">
        <f t="shared" si="5"/>
        <v>#REF!</v>
      </c>
      <c r="F39" s="21" t="e">
        <f t="shared" si="2"/>
        <v>#REF!</v>
      </c>
    </row>
    <row r="40" spans="1:6" s="4" customFormat="1" ht="15.75" x14ac:dyDescent="0.5">
      <c r="A40" s="20">
        <f t="shared" si="0"/>
        <v>45931</v>
      </c>
      <c r="B40" s="21">
        <f t="shared" si="1"/>
        <v>25</v>
      </c>
      <c r="C40" s="21" t="e">
        <f>E40-D40</f>
        <v>#REF!</v>
      </c>
      <c r="D40" s="21" t="e">
        <f>F39*$B$8</f>
        <v>#REF!</v>
      </c>
      <c r="E40" s="21" t="e">
        <f>$B$11</f>
        <v>#REF!</v>
      </c>
      <c r="F40" s="21" t="e">
        <f t="shared" si="2"/>
        <v>#REF!</v>
      </c>
    </row>
    <row r="41" spans="1:6" s="4" customFormat="1" ht="15.75" x14ac:dyDescent="0.5">
      <c r="A41" s="20">
        <f t="shared" si="0"/>
        <v>45962</v>
      </c>
      <c r="B41" s="21">
        <f t="shared" si="1"/>
        <v>26</v>
      </c>
      <c r="C41" s="21" t="e">
        <f t="shared" ref="C41:C104" si="6">E41-D41</f>
        <v>#REF!</v>
      </c>
      <c r="D41" s="21" t="e">
        <f t="shared" ref="D41:D104" si="7">F40*$B$8</f>
        <v>#REF!</v>
      </c>
      <c r="E41" s="21" t="e">
        <f t="shared" ref="E41:E104" si="8">$B$11</f>
        <v>#REF!</v>
      </c>
      <c r="F41" s="21" t="e">
        <f t="shared" si="2"/>
        <v>#REF!</v>
      </c>
    </row>
    <row r="42" spans="1:6" s="4" customFormat="1" ht="15.75" x14ac:dyDescent="0.5">
      <c r="A42" s="20">
        <f t="shared" si="0"/>
        <v>45992</v>
      </c>
      <c r="B42" s="21">
        <f t="shared" si="1"/>
        <v>27</v>
      </c>
      <c r="C42" s="21" t="e">
        <f t="shared" si="6"/>
        <v>#REF!</v>
      </c>
      <c r="D42" s="21" t="e">
        <f t="shared" si="7"/>
        <v>#REF!</v>
      </c>
      <c r="E42" s="21" t="e">
        <f t="shared" si="8"/>
        <v>#REF!</v>
      </c>
      <c r="F42" s="21" t="e">
        <f t="shared" si="2"/>
        <v>#REF!</v>
      </c>
    </row>
    <row r="43" spans="1:6" s="4" customFormat="1" ht="15.75" x14ac:dyDescent="0.5">
      <c r="A43" s="16">
        <f t="shared" si="0"/>
        <v>46023</v>
      </c>
      <c r="B43" s="17">
        <f t="shared" si="1"/>
        <v>28</v>
      </c>
      <c r="C43" s="17" t="e">
        <f t="shared" si="6"/>
        <v>#REF!</v>
      </c>
      <c r="D43" s="17" t="e">
        <f t="shared" si="7"/>
        <v>#REF!</v>
      </c>
      <c r="E43" s="17" t="e">
        <f t="shared" si="8"/>
        <v>#REF!</v>
      </c>
      <c r="F43" s="17" t="e">
        <f t="shared" si="2"/>
        <v>#REF!</v>
      </c>
    </row>
    <row r="44" spans="1:6" s="4" customFormat="1" ht="15.75" x14ac:dyDescent="0.5">
      <c r="A44" s="16">
        <f t="shared" si="0"/>
        <v>46054</v>
      </c>
      <c r="B44" s="17">
        <f t="shared" si="1"/>
        <v>29</v>
      </c>
      <c r="C44" s="17" t="e">
        <f t="shared" si="6"/>
        <v>#REF!</v>
      </c>
      <c r="D44" s="17" t="e">
        <f t="shared" si="7"/>
        <v>#REF!</v>
      </c>
      <c r="E44" s="17" t="e">
        <f t="shared" si="8"/>
        <v>#REF!</v>
      </c>
      <c r="F44" s="17" t="e">
        <f t="shared" si="2"/>
        <v>#REF!</v>
      </c>
    </row>
    <row r="45" spans="1:6" s="4" customFormat="1" ht="15.75" x14ac:dyDescent="0.5">
      <c r="A45" s="16">
        <f t="shared" si="0"/>
        <v>46082</v>
      </c>
      <c r="B45" s="17">
        <f t="shared" si="1"/>
        <v>30</v>
      </c>
      <c r="C45" s="17" t="e">
        <f t="shared" si="6"/>
        <v>#REF!</v>
      </c>
      <c r="D45" s="17" t="e">
        <f t="shared" si="7"/>
        <v>#REF!</v>
      </c>
      <c r="E45" s="17" t="e">
        <f t="shared" si="8"/>
        <v>#REF!</v>
      </c>
      <c r="F45" s="17" t="e">
        <f t="shared" si="2"/>
        <v>#REF!</v>
      </c>
    </row>
    <row r="46" spans="1:6" s="4" customFormat="1" ht="15.75" x14ac:dyDescent="0.5">
      <c r="A46" s="16">
        <f t="shared" si="0"/>
        <v>46113</v>
      </c>
      <c r="B46" s="17">
        <f t="shared" si="1"/>
        <v>31</v>
      </c>
      <c r="C46" s="17" t="e">
        <f t="shared" si="6"/>
        <v>#REF!</v>
      </c>
      <c r="D46" s="17" t="e">
        <f t="shared" si="7"/>
        <v>#REF!</v>
      </c>
      <c r="E46" s="17" t="e">
        <f t="shared" si="8"/>
        <v>#REF!</v>
      </c>
      <c r="F46" s="17" t="e">
        <f t="shared" si="2"/>
        <v>#REF!</v>
      </c>
    </row>
    <row r="47" spans="1:6" s="4" customFormat="1" ht="15.75" x14ac:dyDescent="0.5">
      <c r="A47" s="16">
        <f t="shared" si="0"/>
        <v>46143</v>
      </c>
      <c r="B47" s="17">
        <f t="shared" si="1"/>
        <v>32</v>
      </c>
      <c r="C47" s="17" t="e">
        <f t="shared" si="6"/>
        <v>#REF!</v>
      </c>
      <c r="D47" s="17" t="e">
        <f t="shared" si="7"/>
        <v>#REF!</v>
      </c>
      <c r="E47" s="17" t="e">
        <f t="shared" si="8"/>
        <v>#REF!</v>
      </c>
      <c r="F47" s="17" t="e">
        <f t="shared" si="2"/>
        <v>#REF!</v>
      </c>
    </row>
    <row r="48" spans="1:6" s="4" customFormat="1" ht="15.75" x14ac:dyDescent="0.5">
      <c r="A48" s="16">
        <f t="shared" si="0"/>
        <v>46174</v>
      </c>
      <c r="B48" s="17">
        <f t="shared" si="1"/>
        <v>33</v>
      </c>
      <c r="C48" s="17" t="e">
        <f t="shared" si="6"/>
        <v>#REF!</v>
      </c>
      <c r="D48" s="17" t="e">
        <f t="shared" si="7"/>
        <v>#REF!</v>
      </c>
      <c r="E48" s="17" t="e">
        <f t="shared" si="8"/>
        <v>#REF!</v>
      </c>
      <c r="F48" s="17" t="e">
        <f t="shared" si="2"/>
        <v>#REF!</v>
      </c>
    </row>
    <row r="49" spans="1:6" s="4" customFormat="1" ht="15.75" x14ac:dyDescent="0.5">
      <c r="A49" s="16">
        <f t="shared" si="0"/>
        <v>46204</v>
      </c>
      <c r="B49" s="17">
        <f t="shared" si="1"/>
        <v>34</v>
      </c>
      <c r="C49" s="17" t="e">
        <f t="shared" si="6"/>
        <v>#REF!</v>
      </c>
      <c r="D49" s="17" t="e">
        <f t="shared" si="7"/>
        <v>#REF!</v>
      </c>
      <c r="E49" s="17" t="e">
        <f t="shared" si="8"/>
        <v>#REF!</v>
      </c>
      <c r="F49" s="17" t="e">
        <f t="shared" si="2"/>
        <v>#REF!</v>
      </c>
    </row>
    <row r="50" spans="1:6" s="4" customFormat="1" ht="15.75" x14ac:dyDescent="0.5">
      <c r="A50" s="16">
        <f t="shared" si="0"/>
        <v>46235</v>
      </c>
      <c r="B50" s="17">
        <f t="shared" si="1"/>
        <v>35</v>
      </c>
      <c r="C50" s="17" t="e">
        <f t="shared" si="6"/>
        <v>#REF!</v>
      </c>
      <c r="D50" s="17" t="e">
        <f t="shared" si="7"/>
        <v>#REF!</v>
      </c>
      <c r="E50" s="17" t="e">
        <f t="shared" si="8"/>
        <v>#REF!</v>
      </c>
      <c r="F50" s="17" t="e">
        <f t="shared" si="2"/>
        <v>#REF!</v>
      </c>
    </row>
    <row r="51" spans="1:6" s="4" customFormat="1" ht="15.75" x14ac:dyDescent="0.5">
      <c r="A51" s="16">
        <f t="shared" si="0"/>
        <v>46266</v>
      </c>
      <c r="B51" s="17">
        <f t="shared" si="1"/>
        <v>36</v>
      </c>
      <c r="C51" s="17" t="e">
        <f t="shared" si="6"/>
        <v>#REF!</v>
      </c>
      <c r="D51" s="17" t="e">
        <f t="shared" si="7"/>
        <v>#REF!</v>
      </c>
      <c r="E51" s="17" t="e">
        <f t="shared" si="8"/>
        <v>#REF!</v>
      </c>
      <c r="F51" s="17" t="e">
        <f t="shared" si="2"/>
        <v>#REF!</v>
      </c>
    </row>
    <row r="52" spans="1:6" s="4" customFormat="1" ht="15.75" x14ac:dyDescent="0.5">
      <c r="A52" s="16">
        <f t="shared" si="0"/>
        <v>46296</v>
      </c>
      <c r="B52" s="17">
        <f t="shared" si="1"/>
        <v>37</v>
      </c>
      <c r="C52" s="17" t="e">
        <f t="shared" si="6"/>
        <v>#REF!</v>
      </c>
      <c r="D52" s="17" t="e">
        <f t="shared" si="7"/>
        <v>#REF!</v>
      </c>
      <c r="E52" s="17" t="e">
        <f t="shared" si="8"/>
        <v>#REF!</v>
      </c>
      <c r="F52" s="17" t="e">
        <f t="shared" si="2"/>
        <v>#REF!</v>
      </c>
    </row>
    <row r="53" spans="1:6" s="4" customFormat="1" ht="15.75" x14ac:dyDescent="0.5">
      <c r="A53" s="16">
        <f t="shared" si="0"/>
        <v>46327</v>
      </c>
      <c r="B53" s="17">
        <f t="shared" si="1"/>
        <v>38</v>
      </c>
      <c r="C53" s="17" t="e">
        <f t="shared" si="6"/>
        <v>#REF!</v>
      </c>
      <c r="D53" s="17" t="e">
        <f t="shared" si="7"/>
        <v>#REF!</v>
      </c>
      <c r="E53" s="17" t="e">
        <f t="shared" si="8"/>
        <v>#REF!</v>
      </c>
      <c r="F53" s="17" t="e">
        <f t="shared" si="2"/>
        <v>#REF!</v>
      </c>
    </row>
    <row r="54" spans="1:6" s="4" customFormat="1" ht="15.75" x14ac:dyDescent="0.5">
      <c r="A54" s="16">
        <f t="shared" si="0"/>
        <v>46357</v>
      </c>
      <c r="B54" s="17">
        <f t="shared" si="1"/>
        <v>39</v>
      </c>
      <c r="C54" s="17" t="e">
        <f t="shared" si="6"/>
        <v>#REF!</v>
      </c>
      <c r="D54" s="17" t="e">
        <f t="shared" si="7"/>
        <v>#REF!</v>
      </c>
      <c r="E54" s="17" t="e">
        <f t="shared" si="8"/>
        <v>#REF!</v>
      </c>
      <c r="F54" s="17" t="e">
        <f t="shared" si="2"/>
        <v>#REF!</v>
      </c>
    </row>
    <row r="55" spans="1:6" s="4" customFormat="1" ht="15.75" x14ac:dyDescent="0.5">
      <c r="A55" s="18">
        <f t="shared" si="0"/>
        <v>46388</v>
      </c>
      <c r="B55" s="19">
        <f t="shared" si="1"/>
        <v>40</v>
      </c>
      <c r="C55" s="19" t="e">
        <f t="shared" si="6"/>
        <v>#REF!</v>
      </c>
      <c r="D55" s="19" t="e">
        <f t="shared" si="7"/>
        <v>#REF!</v>
      </c>
      <c r="E55" s="19" t="e">
        <f t="shared" si="8"/>
        <v>#REF!</v>
      </c>
      <c r="F55" s="19" t="e">
        <f t="shared" si="2"/>
        <v>#REF!</v>
      </c>
    </row>
    <row r="56" spans="1:6" s="4" customFormat="1" ht="15.75" x14ac:dyDescent="0.5">
      <c r="A56" s="18">
        <f t="shared" si="0"/>
        <v>46419</v>
      </c>
      <c r="B56" s="19">
        <f t="shared" si="1"/>
        <v>41</v>
      </c>
      <c r="C56" s="19" t="e">
        <f t="shared" si="6"/>
        <v>#REF!</v>
      </c>
      <c r="D56" s="19" t="e">
        <f t="shared" si="7"/>
        <v>#REF!</v>
      </c>
      <c r="E56" s="19" t="e">
        <f t="shared" si="8"/>
        <v>#REF!</v>
      </c>
      <c r="F56" s="19" t="e">
        <f t="shared" si="2"/>
        <v>#REF!</v>
      </c>
    </row>
    <row r="57" spans="1:6" s="4" customFormat="1" ht="15.75" x14ac:dyDescent="0.5">
      <c r="A57" s="18">
        <f t="shared" si="0"/>
        <v>46447</v>
      </c>
      <c r="B57" s="19">
        <f t="shared" si="1"/>
        <v>42</v>
      </c>
      <c r="C57" s="19" t="e">
        <f t="shared" si="6"/>
        <v>#REF!</v>
      </c>
      <c r="D57" s="19" t="e">
        <f t="shared" si="7"/>
        <v>#REF!</v>
      </c>
      <c r="E57" s="19" t="e">
        <f t="shared" si="8"/>
        <v>#REF!</v>
      </c>
      <c r="F57" s="19" t="e">
        <f t="shared" si="2"/>
        <v>#REF!</v>
      </c>
    </row>
    <row r="58" spans="1:6" s="4" customFormat="1" ht="15.75" x14ac:dyDescent="0.5">
      <c r="A58" s="18">
        <f t="shared" si="0"/>
        <v>46478</v>
      </c>
      <c r="B58" s="19">
        <f t="shared" si="1"/>
        <v>43</v>
      </c>
      <c r="C58" s="19" t="e">
        <f t="shared" si="6"/>
        <v>#REF!</v>
      </c>
      <c r="D58" s="19" t="e">
        <f t="shared" si="7"/>
        <v>#REF!</v>
      </c>
      <c r="E58" s="19" t="e">
        <f t="shared" si="8"/>
        <v>#REF!</v>
      </c>
      <c r="F58" s="19" t="e">
        <f t="shared" si="2"/>
        <v>#REF!</v>
      </c>
    </row>
    <row r="59" spans="1:6" s="4" customFormat="1" ht="15.75" x14ac:dyDescent="0.5">
      <c r="A59" s="18">
        <f t="shared" si="0"/>
        <v>46508</v>
      </c>
      <c r="B59" s="19">
        <f t="shared" si="1"/>
        <v>44</v>
      </c>
      <c r="C59" s="19" t="e">
        <f t="shared" si="6"/>
        <v>#REF!</v>
      </c>
      <c r="D59" s="19" t="e">
        <f t="shared" si="7"/>
        <v>#REF!</v>
      </c>
      <c r="E59" s="19" t="e">
        <f t="shared" si="8"/>
        <v>#REF!</v>
      </c>
      <c r="F59" s="19" t="e">
        <f t="shared" si="2"/>
        <v>#REF!</v>
      </c>
    </row>
    <row r="60" spans="1:6" s="4" customFormat="1" ht="15.75" x14ac:dyDescent="0.5">
      <c r="A60" s="18">
        <f t="shared" si="0"/>
        <v>46539</v>
      </c>
      <c r="B60" s="19">
        <f t="shared" si="1"/>
        <v>45</v>
      </c>
      <c r="C60" s="19" t="e">
        <f t="shared" si="6"/>
        <v>#REF!</v>
      </c>
      <c r="D60" s="19" t="e">
        <f t="shared" si="7"/>
        <v>#REF!</v>
      </c>
      <c r="E60" s="19" t="e">
        <f t="shared" si="8"/>
        <v>#REF!</v>
      </c>
      <c r="F60" s="19" t="e">
        <f t="shared" si="2"/>
        <v>#REF!</v>
      </c>
    </row>
    <row r="61" spans="1:6" s="4" customFormat="1" ht="15.75" x14ac:dyDescent="0.5">
      <c r="A61" s="18">
        <f t="shared" si="0"/>
        <v>46569</v>
      </c>
      <c r="B61" s="19">
        <f t="shared" si="1"/>
        <v>46</v>
      </c>
      <c r="C61" s="19" t="e">
        <f t="shared" si="6"/>
        <v>#REF!</v>
      </c>
      <c r="D61" s="19" t="e">
        <f t="shared" si="7"/>
        <v>#REF!</v>
      </c>
      <c r="E61" s="19" t="e">
        <f t="shared" si="8"/>
        <v>#REF!</v>
      </c>
      <c r="F61" s="19" t="e">
        <f t="shared" si="2"/>
        <v>#REF!</v>
      </c>
    </row>
    <row r="62" spans="1:6" s="4" customFormat="1" ht="15.75" x14ac:dyDescent="0.5">
      <c r="A62" s="18">
        <f t="shared" si="0"/>
        <v>46600</v>
      </c>
      <c r="B62" s="19">
        <f t="shared" si="1"/>
        <v>47</v>
      </c>
      <c r="C62" s="19" t="e">
        <f t="shared" si="6"/>
        <v>#REF!</v>
      </c>
      <c r="D62" s="19" t="e">
        <f t="shared" si="7"/>
        <v>#REF!</v>
      </c>
      <c r="E62" s="19" t="e">
        <f t="shared" si="8"/>
        <v>#REF!</v>
      </c>
      <c r="F62" s="19" t="e">
        <f t="shared" si="2"/>
        <v>#REF!</v>
      </c>
    </row>
    <row r="63" spans="1:6" s="4" customFormat="1" ht="15.75" x14ac:dyDescent="0.5">
      <c r="A63" s="18">
        <f t="shared" si="0"/>
        <v>46631</v>
      </c>
      <c r="B63" s="19">
        <f t="shared" si="1"/>
        <v>48</v>
      </c>
      <c r="C63" s="19" t="e">
        <f t="shared" si="6"/>
        <v>#REF!</v>
      </c>
      <c r="D63" s="19" t="e">
        <f t="shared" si="7"/>
        <v>#REF!</v>
      </c>
      <c r="E63" s="19" t="e">
        <f t="shared" si="8"/>
        <v>#REF!</v>
      </c>
      <c r="F63" s="19" t="e">
        <f t="shared" si="2"/>
        <v>#REF!</v>
      </c>
    </row>
    <row r="64" spans="1:6" s="4" customFormat="1" ht="15.75" x14ac:dyDescent="0.5">
      <c r="A64" s="18">
        <f t="shared" si="0"/>
        <v>46661</v>
      </c>
      <c r="B64" s="19">
        <f t="shared" si="1"/>
        <v>49</v>
      </c>
      <c r="C64" s="19" t="e">
        <f t="shared" si="6"/>
        <v>#REF!</v>
      </c>
      <c r="D64" s="19" t="e">
        <f t="shared" si="7"/>
        <v>#REF!</v>
      </c>
      <c r="E64" s="19" t="e">
        <f t="shared" si="8"/>
        <v>#REF!</v>
      </c>
      <c r="F64" s="19" t="e">
        <f t="shared" si="2"/>
        <v>#REF!</v>
      </c>
    </row>
    <row r="65" spans="1:6" s="4" customFormat="1" ht="15.75" x14ac:dyDescent="0.5">
      <c r="A65" s="18">
        <f t="shared" si="0"/>
        <v>46692</v>
      </c>
      <c r="B65" s="19">
        <f t="shared" si="1"/>
        <v>50</v>
      </c>
      <c r="C65" s="19" t="e">
        <f t="shared" si="6"/>
        <v>#REF!</v>
      </c>
      <c r="D65" s="19" t="e">
        <f t="shared" si="7"/>
        <v>#REF!</v>
      </c>
      <c r="E65" s="19" t="e">
        <f t="shared" si="8"/>
        <v>#REF!</v>
      </c>
      <c r="F65" s="19" t="e">
        <f t="shared" si="2"/>
        <v>#REF!</v>
      </c>
    </row>
    <row r="66" spans="1:6" s="4" customFormat="1" ht="15.75" x14ac:dyDescent="0.5">
      <c r="A66" s="18">
        <f t="shared" si="0"/>
        <v>46722</v>
      </c>
      <c r="B66" s="19">
        <f t="shared" si="1"/>
        <v>51</v>
      </c>
      <c r="C66" s="19" t="e">
        <f t="shared" si="6"/>
        <v>#REF!</v>
      </c>
      <c r="D66" s="19" t="e">
        <f t="shared" si="7"/>
        <v>#REF!</v>
      </c>
      <c r="E66" s="19" t="e">
        <f t="shared" si="8"/>
        <v>#REF!</v>
      </c>
      <c r="F66" s="19" t="e">
        <f t="shared" si="2"/>
        <v>#REF!</v>
      </c>
    </row>
    <row r="67" spans="1:6" s="4" customFormat="1" ht="15.75" x14ac:dyDescent="0.5">
      <c r="A67" s="16">
        <f t="shared" si="0"/>
        <v>46753</v>
      </c>
      <c r="B67" s="17">
        <f t="shared" si="1"/>
        <v>52</v>
      </c>
      <c r="C67" s="17" t="e">
        <f t="shared" si="6"/>
        <v>#REF!</v>
      </c>
      <c r="D67" s="17" t="e">
        <f t="shared" si="7"/>
        <v>#REF!</v>
      </c>
      <c r="E67" s="17" t="e">
        <f t="shared" si="8"/>
        <v>#REF!</v>
      </c>
      <c r="F67" s="17" t="e">
        <f t="shared" si="2"/>
        <v>#REF!</v>
      </c>
    </row>
    <row r="68" spans="1:6" s="4" customFormat="1" ht="15.75" x14ac:dyDescent="0.5">
      <c r="A68" s="16">
        <f t="shared" si="0"/>
        <v>46784</v>
      </c>
      <c r="B68" s="17">
        <f t="shared" si="1"/>
        <v>53</v>
      </c>
      <c r="C68" s="17" t="e">
        <f t="shared" si="6"/>
        <v>#REF!</v>
      </c>
      <c r="D68" s="17" t="e">
        <f t="shared" si="7"/>
        <v>#REF!</v>
      </c>
      <c r="E68" s="17" t="e">
        <f t="shared" si="8"/>
        <v>#REF!</v>
      </c>
      <c r="F68" s="17" t="e">
        <f t="shared" si="2"/>
        <v>#REF!</v>
      </c>
    </row>
    <row r="69" spans="1:6" s="4" customFormat="1" ht="15.75" x14ac:dyDescent="0.5">
      <c r="A69" s="16">
        <f t="shared" si="0"/>
        <v>46813</v>
      </c>
      <c r="B69" s="17">
        <f t="shared" si="1"/>
        <v>54</v>
      </c>
      <c r="C69" s="17" t="e">
        <f t="shared" si="6"/>
        <v>#REF!</v>
      </c>
      <c r="D69" s="17" t="e">
        <f t="shared" si="7"/>
        <v>#REF!</v>
      </c>
      <c r="E69" s="17" t="e">
        <f t="shared" si="8"/>
        <v>#REF!</v>
      </c>
      <c r="F69" s="17" t="e">
        <f t="shared" si="2"/>
        <v>#REF!</v>
      </c>
    </row>
    <row r="70" spans="1:6" s="4" customFormat="1" ht="15.75" x14ac:dyDescent="0.5">
      <c r="A70" s="16">
        <f t="shared" si="0"/>
        <v>46844</v>
      </c>
      <c r="B70" s="17">
        <f t="shared" si="1"/>
        <v>55</v>
      </c>
      <c r="C70" s="17" t="e">
        <f t="shared" si="6"/>
        <v>#REF!</v>
      </c>
      <c r="D70" s="17" t="e">
        <f t="shared" si="7"/>
        <v>#REF!</v>
      </c>
      <c r="E70" s="17" t="e">
        <f t="shared" si="8"/>
        <v>#REF!</v>
      </c>
      <c r="F70" s="17" t="e">
        <f t="shared" si="2"/>
        <v>#REF!</v>
      </c>
    </row>
    <row r="71" spans="1:6" s="4" customFormat="1" ht="15.75" x14ac:dyDescent="0.5">
      <c r="A71" s="16">
        <f t="shared" si="0"/>
        <v>46874</v>
      </c>
      <c r="B71" s="17">
        <f t="shared" si="1"/>
        <v>56</v>
      </c>
      <c r="C71" s="17" t="e">
        <f t="shared" si="6"/>
        <v>#REF!</v>
      </c>
      <c r="D71" s="17" t="e">
        <f t="shared" si="7"/>
        <v>#REF!</v>
      </c>
      <c r="E71" s="17" t="e">
        <f t="shared" si="8"/>
        <v>#REF!</v>
      </c>
      <c r="F71" s="17" t="e">
        <f t="shared" si="2"/>
        <v>#REF!</v>
      </c>
    </row>
    <row r="72" spans="1:6" s="4" customFormat="1" ht="15.75" x14ac:dyDescent="0.5">
      <c r="A72" s="16">
        <f t="shared" si="0"/>
        <v>46905</v>
      </c>
      <c r="B72" s="17">
        <f t="shared" si="1"/>
        <v>57</v>
      </c>
      <c r="C72" s="17" t="e">
        <f t="shared" si="6"/>
        <v>#REF!</v>
      </c>
      <c r="D72" s="17" t="e">
        <f t="shared" si="7"/>
        <v>#REF!</v>
      </c>
      <c r="E72" s="17" t="e">
        <f t="shared" si="8"/>
        <v>#REF!</v>
      </c>
      <c r="F72" s="17" t="e">
        <f t="shared" si="2"/>
        <v>#REF!</v>
      </c>
    </row>
    <row r="73" spans="1:6" s="4" customFormat="1" ht="15.75" x14ac:dyDescent="0.5">
      <c r="A73" s="16">
        <f t="shared" si="0"/>
        <v>46935</v>
      </c>
      <c r="B73" s="17">
        <f t="shared" si="1"/>
        <v>58</v>
      </c>
      <c r="C73" s="17" t="e">
        <f t="shared" si="6"/>
        <v>#REF!</v>
      </c>
      <c r="D73" s="17" t="e">
        <f t="shared" si="7"/>
        <v>#REF!</v>
      </c>
      <c r="E73" s="17" t="e">
        <f t="shared" si="8"/>
        <v>#REF!</v>
      </c>
      <c r="F73" s="17" t="e">
        <f t="shared" si="2"/>
        <v>#REF!</v>
      </c>
    </row>
    <row r="74" spans="1:6" s="4" customFormat="1" ht="15.75" x14ac:dyDescent="0.5">
      <c r="A74" s="16">
        <f t="shared" si="0"/>
        <v>46966</v>
      </c>
      <c r="B74" s="17">
        <f t="shared" si="1"/>
        <v>59</v>
      </c>
      <c r="C74" s="17" t="e">
        <f t="shared" si="6"/>
        <v>#REF!</v>
      </c>
      <c r="D74" s="17" t="e">
        <f t="shared" si="7"/>
        <v>#REF!</v>
      </c>
      <c r="E74" s="17" t="e">
        <f t="shared" si="8"/>
        <v>#REF!</v>
      </c>
      <c r="F74" s="17" t="e">
        <f t="shared" si="2"/>
        <v>#REF!</v>
      </c>
    </row>
    <row r="75" spans="1:6" s="4" customFormat="1" ht="15.75" x14ac:dyDescent="0.5">
      <c r="A75" s="16">
        <f t="shared" si="0"/>
        <v>46997</v>
      </c>
      <c r="B75" s="17">
        <f t="shared" si="1"/>
        <v>60</v>
      </c>
      <c r="C75" s="17" t="e">
        <f t="shared" si="6"/>
        <v>#REF!</v>
      </c>
      <c r="D75" s="17" t="e">
        <f t="shared" si="7"/>
        <v>#REF!</v>
      </c>
      <c r="E75" s="17" t="e">
        <f t="shared" si="8"/>
        <v>#REF!</v>
      </c>
      <c r="F75" s="17" t="e">
        <f t="shared" si="2"/>
        <v>#REF!</v>
      </c>
    </row>
    <row r="76" spans="1:6" s="4" customFormat="1" ht="15.75" x14ac:dyDescent="0.5">
      <c r="A76" s="16">
        <f t="shared" si="0"/>
        <v>47027</v>
      </c>
      <c r="B76" s="17">
        <f t="shared" si="1"/>
        <v>61</v>
      </c>
      <c r="C76" s="17" t="e">
        <f t="shared" si="6"/>
        <v>#REF!</v>
      </c>
      <c r="D76" s="17" t="e">
        <f t="shared" si="7"/>
        <v>#REF!</v>
      </c>
      <c r="E76" s="17" t="e">
        <f t="shared" si="8"/>
        <v>#REF!</v>
      </c>
      <c r="F76" s="17" t="e">
        <f t="shared" si="2"/>
        <v>#REF!</v>
      </c>
    </row>
    <row r="77" spans="1:6" s="4" customFormat="1" ht="15.75" x14ac:dyDescent="0.5">
      <c r="A77" s="16">
        <f t="shared" si="0"/>
        <v>47058</v>
      </c>
      <c r="B77" s="17">
        <f t="shared" si="1"/>
        <v>62</v>
      </c>
      <c r="C77" s="17" t="e">
        <f t="shared" si="6"/>
        <v>#REF!</v>
      </c>
      <c r="D77" s="17" t="e">
        <f t="shared" si="7"/>
        <v>#REF!</v>
      </c>
      <c r="E77" s="17" t="e">
        <f t="shared" si="8"/>
        <v>#REF!</v>
      </c>
      <c r="F77" s="17" t="e">
        <f t="shared" si="2"/>
        <v>#REF!</v>
      </c>
    </row>
    <row r="78" spans="1:6" s="4" customFormat="1" ht="15.75" x14ac:dyDescent="0.5">
      <c r="A78" s="16">
        <f t="shared" si="0"/>
        <v>47088</v>
      </c>
      <c r="B78" s="17">
        <f t="shared" si="1"/>
        <v>63</v>
      </c>
      <c r="C78" s="17" t="e">
        <f t="shared" si="6"/>
        <v>#REF!</v>
      </c>
      <c r="D78" s="17" t="e">
        <f t="shared" si="7"/>
        <v>#REF!</v>
      </c>
      <c r="E78" s="17" t="e">
        <f t="shared" si="8"/>
        <v>#REF!</v>
      </c>
      <c r="F78" s="17" t="e">
        <f t="shared" si="2"/>
        <v>#REF!</v>
      </c>
    </row>
    <row r="79" spans="1:6" s="4" customFormat="1" ht="15.75" x14ac:dyDescent="0.5">
      <c r="A79" s="20">
        <f t="shared" si="0"/>
        <v>47119</v>
      </c>
      <c r="B79" s="21">
        <f t="shared" si="1"/>
        <v>64</v>
      </c>
      <c r="C79" s="21" t="e">
        <f t="shared" si="6"/>
        <v>#REF!</v>
      </c>
      <c r="D79" s="21" t="e">
        <f t="shared" si="7"/>
        <v>#REF!</v>
      </c>
      <c r="E79" s="21" t="e">
        <f t="shared" si="8"/>
        <v>#REF!</v>
      </c>
      <c r="F79" s="21" t="e">
        <f t="shared" si="2"/>
        <v>#REF!</v>
      </c>
    </row>
    <row r="80" spans="1:6" s="4" customFormat="1" ht="15.75" x14ac:dyDescent="0.5">
      <c r="A80" s="20">
        <f t="shared" si="0"/>
        <v>47150</v>
      </c>
      <c r="B80" s="21">
        <f t="shared" si="1"/>
        <v>65</v>
      </c>
      <c r="C80" s="21" t="e">
        <f t="shared" si="6"/>
        <v>#REF!</v>
      </c>
      <c r="D80" s="21" t="e">
        <f t="shared" si="7"/>
        <v>#REF!</v>
      </c>
      <c r="E80" s="21" t="e">
        <f t="shared" si="8"/>
        <v>#REF!</v>
      </c>
      <c r="F80" s="21" t="e">
        <f t="shared" si="2"/>
        <v>#REF!</v>
      </c>
    </row>
    <row r="81" spans="1:6" s="4" customFormat="1" ht="15.75" x14ac:dyDescent="0.5">
      <c r="A81" s="20">
        <f t="shared" ref="A81:A144" si="9">DATE(2023,9+B81,1)</f>
        <v>47178</v>
      </c>
      <c r="B81" s="21">
        <f t="shared" ref="B81:B144" si="10">B80+1</f>
        <v>66</v>
      </c>
      <c r="C81" s="21" t="e">
        <f t="shared" si="6"/>
        <v>#REF!</v>
      </c>
      <c r="D81" s="21" t="e">
        <f t="shared" si="7"/>
        <v>#REF!</v>
      </c>
      <c r="E81" s="21" t="e">
        <f t="shared" si="8"/>
        <v>#REF!</v>
      </c>
      <c r="F81" s="21" t="e">
        <f t="shared" ref="F81:F144" si="11">F80-C81</f>
        <v>#REF!</v>
      </c>
    </row>
    <row r="82" spans="1:6" s="4" customFormat="1" ht="15.75" x14ac:dyDescent="0.5">
      <c r="A82" s="20">
        <f t="shared" si="9"/>
        <v>47209</v>
      </c>
      <c r="B82" s="21">
        <f t="shared" si="10"/>
        <v>67</v>
      </c>
      <c r="C82" s="21" t="e">
        <f t="shared" si="6"/>
        <v>#REF!</v>
      </c>
      <c r="D82" s="21" t="e">
        <f t="shared" si="7"/>
        <v>#REF!</v>
      </c>
      <c r="E82" s="21" t="e">
        <f t="shared" si="8"/>
        <v>#REF!</v>
      </c>
      <c r="F82" s="21" t="e">
        <f t="shared" si="11"/>
        <v>#REF!</v>
      </c>
    </row>
    <row r="83" spans="1:6" s="4" customFormat="1" ht="15.75" x14ac:dyDescent="0.5">
      <c r="A83" s="20">
        <f t="shared" si="9"/>
        <v>47239</v>
      </c>
      <c r="B83" s="21">
        <f t="shared" si="10"/>
        <v>68</v>
      </c>
      <c r="C83" s="21" t="e">
        <f t="shared" si="6"/>
        <v>#REF!</v>
      </c>
      <c r="D83" s="21" t="e">
        <f t="shared" si="7"/>
        <v>#REF!</v>
      </c>
      <c r="E83" s="21" t="e">
        <f t="shared" si="8"/>
        <v>#REF!</v>
      </c>
      <c r="F83" s="21" t="e">
        <f t="shared" si="11"/>
        <v>#REF!</v>
      </c>
    </row>
    <row r="84" spans="1:6" s="4" customFormat="1" ht="15.75" x14ac:dyDescent="0.5">
      <c r="A84" s="20">
        <f t="shared" si="9"/>
        <v>47270</v>
      </c>
      <c r="B84" s="21">
        <f t="shared" si="10"/>
        <v>69</v>
      </c>
      <c r="C84" s="21" t="e">
        <f t="shared" si="6"/>
        <v>#REF!</v>
      </c>
      <c r="D84" s="21" t="e">
        <f t="shared" si="7"/>
        <v>#REF!</v>
      </c>
      <c r="E84" s="21" t="e">
        <f t="shared" si="8"/>
        <v>#REF!</v>
      </c>
      <c r="F84" s="21" t="e">
        <f t="shared" si="11"/>
        <v>#REF!</v>
      </c>
    </row>
    <row r="85" spans="1:6" s="4" customFormat="1" ht="15.75" x14ac:dyDescent="0.5">
      <c r="A85" s="20">
        <f t="shared" si="9"/>
        <v>47300</v>
      </c>
      <c r="B85" s="21">
        <f t="shared" si="10"/>
        <v>70</v>
      </c>
      <c r="C85" s="21" t="e">
        <f t="shared" si="6"/>
        <v>#REF!</v>
      </c>
      <c r="D85" s="21" t="e">
        <f t="shared" si="7"/>
        <v>#REF!</v>
      </c>
      <c r="E85" s="21" t="e">
        <f t="shared" si="8"/>
        <v>#REF!</v>
      </c>
      <c r="F85" s="21" t="e">
        <f t="shared" si="11"/>
        <v>#REF!</v>
      </c>
    </row>
    <row r="86" spans="1:6" s="4" customFormat="1" ht="15.75" x14ac:dyDescent="0.5">
      <c r="A86" s="20">
        <f t="shared" si="9"/>
        <v>47331</v>
      </c>
      <c r="B86" s="21">
        <f t="shared" si="10"/>
        <v>71</v>
      </c>
      <c r="C86" s="21" t="e">
        <f t="shared" si="6"/>
        <v>#REF!</v>
      </c>
      <c r="D86" s="21" t="e">
        <f t="shared" si="7"/>
        <v>#REF!</v>
      </c>
      <c r="E86" s="21" t="e">
        <f t="shared" si="8"/>
        <v>#REF!</v>
      </c>
      <c r="F86" s="21" t="e">
        <f t="shared" si="11"/>
        <v>#REF!</v>
      </c>
    </row>
    <row r="87" spans="1:6" s="4" customFormat="1" ht="15.75" x14ac:dyDescent="0.5">
      <c r="A87" s="20">
        <f t="shared" si="9"/>
        <v>47362</v>
      </c>
      <c r="B87" s="21">
        <f t="shared" si="10"/>
        <v>72</v>
      </c>
      <c r="C87" s="21" t="e">
        <f t="shared" si="6"/>
        <v>#REF!</v>
      </c>
      <c r="D87" s="21" t="e">
        <f t="shared" si="7"/>
        <v>#REF!</v>
      </c>
      <c r="E87" s="21" t="e">
        <f t="shared" si="8"/>
        <v>#REF!</v>
      </c>
      <c r="F87" s="21" t="e">
        <f t="shared" si="11"/>
        <v>#REF!</v>
      </c>
    </row>
    <row r="88" spans="1:6" s="4" customFormat="1" ht="15.75" x14ac:dyDescent="0.5">
      <c r="A88" s="20">
        <f t="shared" si="9"/>
        <v>47392</v>
      </c>
      <c r="B88" s="21">
        <f t="shared" si="10"/>
        <v>73</v>
      </c>
      <c r="C88" s="21" t="e">
        <f t="shared" si="6"/>
        <v>#REF!</v>
      </c>
      <c r="D88" s="21" t="e">
        <f t="shared" si="7"/>
        <v>#REF!</v>
      </c>
      <c r="E88" s="21" t="e">
        <f t="shared" si="8"/>
        <v>#REF!</v>
      </c>
      <c r="F88" s="21" t="e">
        <f t="shared" si="11"/>
        <v>#REF!</v>
      </c>
    </row>
    <row r="89" spans="1:6" s="4" customFormat="1" ht="15.75" x14ac:dyDescent="0.5">
      <c r="A89" s="20">
        <f t="shared" si="9"/>
        <v>47423</v>
      </c>
      <c r="B89" s="21">
        <f t="shared" si="10"/>
        <v>74</v>
      </c>
      <c r="C89" s="21" t="e">
        <f t="shared" si="6"/>
        <v>#REF!</v>
      </c>
      <c r="D89" s="21" t="e">
        <f t="shared" si="7"/>
        <v>#REF!</v>
      </c>
      <c r="E89" s="21" t="e">
        <f t="shared" si="8"/>
        <v>#REF!</v>
      </c>
      <c r="F89" s="21" t="e">
        <f t="shared" si="11"/>
        <v>#REF!</v>
      </c>
    </row>
    <row r="90" spans="1:6" s="4" customFormat="1" ht="15.75" x14ac:dyDescent="0.5">
      <c r="A90" s="20">
        <f t="shared" si="9"/>
        <v>47453</v>
      </c>
      <c r="B90" s="21">
        <f t="shared" si="10"/>
        <v>75</v>
      </c>
      <c r="C90" s="21" t="e">
        <f t="shared" si="6"/>
        <v>#REF!</v>
      </c>
      <c r="D90" s="21" t="e">
        <f t="shared" si="7"/>
        <v>#REF!</v>
      </c>
      <c r="E90" s="21" t="e">
        <f t="shared" si="8"/>
        <v>#REF!</v>
      </c>
      <c r="F90" s="21" t="e">
        <f t="shared" si="11"/>
        <v>#REF!</v>
      </c>
    </row>
    <row r="91" spans="1:6" s="4" customFormat="1" ht="15.75" x14ac:dyDescent="0.5">
      <c r="A91" s="22">
        <f t="shared" si="9"/>
        <v>47484</v>
      </c>
      <c r="B91" s="23">
        <f t="shared" si="10"/>
        <v>76</v>
      </c>
      <c r="C91" s="23" t="e">
        <f t="shared" si="6"/>
        <v>#REF!</v>
      </c>
      <c r="D91" s="23" t="e">
        <f t="shared" si="7"/>
        <v>#REF!</v>
      </c>
      <c r="E91" s="23" t="e">
        <f t="shared" si="8"/>
        <v>#REF!</v>
      </c>
      <c r="F91" s="23" t="e">
        <f t="shared" si="11"/>
        <v>#REF!</v>
      </c>
    </row>
    <row r="92" spans="1:6" s="4" customFormat="1" ht="15.75" x14ac:dyDescent="0.5">
      <c r="A92" s="22">
        <f t="shared" si="9"/>
        <v>47515</v>
      </c>
      <c r="B92" s="23">
        <f t="shared" si="10"/>
        <v>77</v>
      </c>
      <c r="C92" s="23" t="e">
        <f t="shared" si="6"/>
        <v>#REF!</v>
      </c>
      <c r="D92" s="23" t="e">
        <f t="shared" si="7"/>
        <v>#REF!</v>
      </c>
      <c r="E92" s="23" t="e">
        <f t="shared" si="8"/>
        <v>#REF!</v>
      </c>
      <c r="F92" s="23" t="e">
        <f t="shared" si="11"/>
        <v>#REF!</v>
      </c>
    </row>
    <row r="93" spans="1:6" s="4" customFormat="1" ht="15.75" x14ac:dyDescent="0.5">
      <c r="A93" s="22">
        <f t="shared" si="9"/>
        <v>47543</v>
      </c>
      <c r="B93" s="23">
        <f t="shared" si="10"/>
        <v>78</v>
      </c>
      <c r="C93" s="23" t="e">
        <f t="shared" si="6"/>
        <v>#REF!</v>
      </c>
      <c r="D93" s="23" t="e">
        <f t="shared" si="7"/>
        <v>#REF!</v>
      </c>
      <c r="E93" s="23" t="e">
        <f t="shared" si="8"/>
        <v>#REF!</v>
      </c>
      <c r="F93" s="23" t="e">
        <f t="shared" si="11"/>
        <v>#REF!</v>
      </c>
    </row>
    <row r="94" spans="1:6" s="4" customFormat="1" ht="15.75" x14ac:dyDescent="0.5">
      <c r="A94" s="22">
        <f t="shared" si="9"/>
        <v>47574</v>
      </c>
      <c r="B94" s="23">
        <f t="shared" si="10"/>
        <v>79</v>
      </c>
      <c r="C94" s="23" t="e">
        <f t="shared" si="6"/>
        <v>#REF!</v>
      </c>
      <c r="D94" s="23" t="e">
        <f t="shared" si="7"/>
        <v>#REF!</v>
      </c>
      <c r="E94" s="23" t="e">
        <f t="shared" si="8"/>
        <v>#REF!</v>
      </c>
      <c r="F94" s="23" t="e">
        <f t="shared" si="11"/>
        <v>#REF!</v>
      </c>
    </row>
    <row r="95" spans="1:6" s="4" customFormat="1" ht="15.75" x14ac:dyDescent="0.5">
      <c r="A95" s="22">
        <f t="shared" si="9"/>
        <v>47604</v>
      </c>
      <c r="B95" s="23">
        <f t="shared" si="10"/>
        <v>80</v>
      </c>
      <c r="C95" s="23" t="e">
        <f t="shared" si="6"/>
        <v>#REF!</v>
      </c>
      <c r="D95" s="23" t="e">
        <f t="shared" si="7"/>
        <v>#REF!</v>
      </c>
      <c r="E95" s="23" t="e">
        <f t="shared" si="8"/>
        <v>#REF!</v>
      </c>
      <c r="F95" s="23" t="e">
        <f t="shared" si="11"/>
        <v>#REF!</v>
      </c>
    </row>
    <row r="96" spans="1:6" s="4" customFormat="1" ht="15.75" x14ac:dyDescent="0.5">
      <c r="A96" s="22">
        <f t="shared" si="9"/>
        <v>47635</v>
      </c>
      <c r="B96" s="23">
        <f t="shared" si="10"/>
        <v>81</v>
      </c>
      <c r="C96" s="23" t="e">
        <f t="shared" si="6"/>
        <v>#REF!</v>
      </c>
      <c r="D96" s="23" t="e">
        <f t="shared" si="7"/>
        <v>#REF!</v>
      </c>
      <c r="E96" s="23" t="e">
        <f t="shared" si="8"/>
        <v>#REF!</v>
      </c>
      <c r="F96" s="23" t="e">
        <f t="shared" si="11"/>
        <v>#REF!</v>
      </c>
    </row>
    <row r="97" spans="1:6" s="4" customFormat="1" ht="15.75" x14ac:dyDescent="0.5">
      <c r="A97" s="22">
        <f t="shared" si="9"/>
        <v>47665</v>
      </c>
      <c r="B97" s="23">
        <f t="shared" si="10"/>
        <v>82</v>
      </c>
      <c r="C97" s="23" t="e">
        <f t="shared" si="6"/>
        <v>#REF!</v>
      </c>
      <c r="D97" s="23" t="e">
        <f t="shared" si="7"/>
        <v>#REF!</v>
      </c>
      <c r="E97" s="23" t="e">
        <f t="shared" si="8"/>
        <v>#REF!</v>
      </c>
      <c r="F97" s="23" t="e">
        <f t="shared" si="11"/>
        <v>#REF!</v>
      </c>
    </row>
    <row r="98" spans="1:6" s="4" customFormat="1" ht="15.75" x14ac:dyDescent="0.5">
      <c r="A98" s="22">
        <f t="shared" si="9"/>
        <v>47696</v>
      </c>
      <c r="B98" s="23">
        <f t="shared" si="10"/>
        <v>83</v>
      </c>
      <c r="C98" s="23" t="e">
        <f t="shared" si="6"/>
        <v>#REF!</v>
      </c>
      <c r="D98" s="23" t="e">
        <f t="shared" si="7"/>
        <v>#REF!</v>
      </c>
      <c r="E98" s="23" t="e">
        <f t="shared" si="8"/>
        <v>#REF!</v>
      </c>
      <c r="F98" s="23" t="e">
        <f t="shared" si="11"/>
        <v>#REF!</v>
      </c>
    </row>
    <row r="99" spans="1:6" s="4" customFormat="1" ht="15.75" x14ac:dyDescent="0.5">
      <c r="A99" s="22">
        <f t="shared" si="9"/>
        <v>47727</v>
      </c>
      <c r="B99" s="23">
        <f t="shared" si="10"/>
        <v>84</v>
      </c>
      <c r="C99" s="23" t="e">
        <f t="shared" si="6"/>
        <v>#REF!</v>
      </c>
      <c r="D99" s="23" t="e">
        <f t="shared" si="7"/>
        <v>#REF!</v>
      </c>
      <c r="E99" s="23" t="e">
        <f t="shared" si="8"/>
        <v>#REF!</v>
      </c>
      <c r="F99" s="23" t="e">
        <f t="shared" si="11"/>
        <v>#REF!</v>
      </c>
    </row>
    <row r="100" spans="1:6" s="4" customFormat="1" ht="15.75" x14ac:dyDescent="0.5">
      <c r="A100" s="22">
        <f t="shared" si="9"/>
        <v>47757</v>
      </c>
      <c r="B100" s="23">
        <f t="shared" si="10"/>
        <v>85</v>
      </c>
      <c r="C100" s="23" t="e">
        <f t="shared" si="6"/>
        <v>#REF!</v>
      </c>
      <c r="D100" s="23" t="e">
        <f t="shared" si="7"/>
        <v>#REF!</v>
      </c>
      <c r="E100" s="23" t="e">
        <f t="shared" si="8"/>
        <v>#REF!</v>
      </c>
      <c r="F100" s="23" t="e">
        <f t="shared" si="11"/>
        <v>#REF!</v>
      </c>
    </row>
    <row r="101" spans="1:6" s="4" customFormat="1" ht="15.75" x14ac:dyDescent="0.5">
      <c r="A101" s="22">
        <f t="shared" si="9"/>
        <v>47788</v>
      </c>
      <c r="B101" s="23">
        <f t="shared" si="10"/>
        <v>86</v>
      </c>
      <c r="C101" s="23" t="e">
        <f t="shared" si="6"/>
        <v>#REF!</v>
      </c>
      <c r="D101" s="23" t="e">
        <f t="shared" si="7"/>
        <v>#REF!</v>
      </c>
      <c r="E101" s="23" t="e">
        <f t="shared" si="8"/>
        <v>#REF!</v>
      </c>
      <c r="F101" s="23" t="e">
        <f t="shared" si="11"/>
        <v>#REF!</v>
      </c>
    </row>
    <row r="102" spans="1:6" s="4" customFormat="1" ht="15.75" x14ac:dyDescent="0.5">
      <c r="A102" s="22">
        <f t="shared" si="9"/>
        <v>47818</v>
      </c>
      <c r="B102" s="23">
        <f t="shared" si="10"/>
        <v>87</v>
      </c>
      <c r="C102" s="23" t="e">
        <f t="shared" si="6"/>
        <v>#REF!</v>
      </c>
      <c r="D102" s="23" t="e">
        <f t="shared" si="7"/>
        <v>#REF!</v>
      </c>
      <c r="E102" s="23" t="e">
        <f t="shared" si="8"/>
        <v>#REF!</v>
      </c>
      <c r="F102" s="23" t="e">
        <f t="shared" si="11"/>
        <v>#REF!</v>
      </c>
    </row>
    <row r="103" spans="1:6" s="4" customFormat="1" ht="15.75" x14ac:dyDescent="0.5">
      <c r="A103" s="24">
        <f t="shared" si="9"/>
        <v>47849</v>
      </c>
      <c r="B103" s="25">
        <f t="shared" si="10"/>
        <v>88</v>
      </c>
      <c r="C103" s="25" t="e">
        <f t="shared" si="6"/>
        <v>#REF!</v>
      </c>
      <c r="D103" s="25" t="e">
        <f t="shared" si="7"/>
        <v>#REF!</v>
      </c>
      <c r="E103" s="25" t="e">
        <f t="shared" si="8"/>
        <v>#REF!</v>
      </c>
      <c r="F103" s="25" t="e">
        <f t="shared" si="11"/>
        <v>#REF!</v>
      </c>
    </row>
    <row r="104" spans="1:6" s="4" customFormat="1" ht="15.75" x14ac:dyDescent="0.5">
      <c r="A104" s="24">
        <f t="shared" si="9"/>
        <v>47880</v>
      </c>
      <c r="B104" s="25">
        <f t="shared" si="10"/>
        <v>89</v>
      </c>
      <c r="C104" s="25" t="e">
        <f t="shared" si="6"/>
        <v>#REF!</v>
      </c>
      <c r="D104" s="25" t="e">
        <f t="shared" si="7"/>
        <v>#REF!</v>
      </c>
      <c r="E104" s="25" t="e">
        <f t="shared" si="8"/>
        <v>#REF!</v>
      </c>
      <c r="F104" s="25" t="e">
        <f t="shared" si="11"/>
        <v>#REF!</v>
      </c>
    </row>
    <row r="105" spans="1:6" s="4" customFormat="1" ht="15.75" x14ac:dyDescent="0.5">
      <c r="A105" s="24">
        <f t="shared" si="9"/>
        <v>47908</v>
      </c>
      <c r="B105" s="25">
        <f t="shared" si="10"/>
        <v>90</v>
      </c>
      <c r="C105" s="25" t="e">
        <f t="shared" ref="C105:C150" si="12">E105-D105</f>
        <v>#REF!</v>
      </c>
      <c r="D105" s="25" t="e">
        <f t="shared" ref="D105:D150" si="13">F104*$B$8</f>
        <v>#REF!</v>
      </c>
      <c r="E105" s="25" t="e">
        <f t="shared" ref="E105:E150" si="14">$B$11</f>
        <v>#REF!</v>
      </c>
      <c r="F105" s="25" t="e">
        <f t="shared" si="11"/>
        <v>#REF!</v>
      </c>
    </row>
    <row r="106" spans="1:6" s="4" customFormat="1" ht="15.75" x14ac:dyDescent="0.5">
      <c r="A106" s="24">
        <f t="shared" si="9"/>
        <v>47939</v>
      </c>
      <c r="B106" s="25">
        <f t="shared" si="10"/>
        <v>91</v>
      </c>
      <c r="C106" s="25" t="e">
        <f t="shared" si="12"/>
        <v>#REF!</v>
      </c>
      <c r="D106" s="25" t="e">
        <f t="shared" si="13"/>
        <v>#REF!</v>
      </c>
      <c r="E106" s="25" t="e">
        <f t="shared" si="14"/>
        <v>#REF!</v>
      </c>
      <c r="F106" s="25" t="e">
        <f t="shared" si="11"/>
        <v>#REF!</v>
      </c>
    </row>
    <row r="107" spans="1:6" s="4" customFormat="1" ht="15.75" x14ac:dyDescent="0.5">
      <c r="A107" s="24">
        <f t="shared" si="9"/>
        <v>47969</v>
      </c>
      <c r="B107" s="25">
        <f t="shared" si="10"/>
        <v>92</v>
      </c>
      <c r="C107" s="25" t="e">
        <f t="shared" si="12"/>
        <v>#REF!</v>
      </c>
      <c r="D107" s="25" t="e">
        <f t="shared" si="13"/>
        <v>#REF!</v>
      </c>
      <c r="E107" s="25" t="e">
        <f t="shared" si="14"/>
        <v>#REF!</v>
      </c>
      <c r="F107" s="25" t="e">
        <f t="shared" si="11"/>
        <v>#REF!</v>
      </c>
    </row>
    <row r="108" spans="1:6" s="4" customFormat="1" ht="15.75" x14ac:dyDescent="0.5">
      <c r="A108" s="24">
        <f t="shared" si="9"/>
        <v>48000</v>
      </c>
      <c r="B108" s="25">
        <f t="shared" si="10"/>
        <v>93</v>
      </c>
      <c r="C108" s="25" t="e">
        <f t="shared" si="12"/>
        <v>#REF!</v>
      </c>
      <c r="D108" s="25" t="e">
        <f t="shared" si="13"/>
        <v>#REF!</v>
      </c>
      <c r="E108" s="25" t="e">
        <f t="shared" si="14"/>
        <v>#REF!</v>
      </c>
      <c r="F108" s="25" t="e">
        <f t="shared" si="11"/>
        <v>#REF!</v>
      </c>
    </row>
    <row r="109" spans="1:6" s="4" customFormat="1" ht="15.75" x14ac:dyDescent="0.5">
      <c r="A109" s="24">
        <f t="shared" si="9"/>
        <v>48030</v>
      </c>
      <c r="B109" s="25">
        <f t="shared" si="10"/>
        <v>94</v>
      </c>
      <c r="C109" s="25" t="e">
        <f t="shared" si="12"/>
        <v>#REF!</v>
      </c>
      <c r="D109" s="25" t="e">
        <f t="shared" si="13"/>
        <v>#REF!</v>
      </c>
      <c r="E109" s="25" t="e">
        <f t="shared" si="14"/>
        <v>#REF!</v>
      </c>
      <c r="F109" s="25" t="e">
        <f t="shared" si="11"/>
        <v>#REF!</v>
      </c>
    </row>
    <row r="110" spans="1:6" s="4" customFormat="1" ht="15.75" x14ac:dyDescent="0.5">
      <c r="A110" s="24">
        <f t="shared" si="9"/>
        <v>48061</v>
      </c>
      <c r="B110" s="25">
        <f t="shared" si="10"/>
        <v>95</v>
      </c>
      <c r="C110" s="25" t="e">
        <f t="shared" si="12"/>
        <v>#REF!</v>
      </c>
      <c r="D110" s="25" t="e">
        <f t="shared" si="13"/>
        <v>#REF!</v>
      </c>
      <c r="E110" s="25" t="e">
        <f t="shared" si="14"/>
        <v>#REF!</v>
      </c>
      <c r="F110" s="25" t="e">
        <f t="shared" si="11"/>
        <v>#REF!</v>
      </c>
    </row>
    <row r="111" spans="1:6" s="4" customFormat="1" ht="15.75" x14ac:dyDescent="0.5">
      <c r="A111" s="24">
        <f t="shared" si="9"/>
        <v>48092</v>
      </c>
      <c r="B111" s="25">
        <f t="shared" si="10"/>
        <v>96</v>
      </c>
      <c r="C111" s="25" t="e">
        <f t="shared" si="12"/>
        <v>#REF!</v>
      </c>
      <c r="D111" s="25" t="e">
        <f t="shared" si="13"/>
        <v>#REF!</v>
      </c>
      <c r="E111" s="25" t="e">
        <f t="shared" si="14"/>
        <v>#REF!</v>
      </c>
      <c r="F111" s="25" t="e">
        <f t="shared" si="11"/>
        <v>#REF!</v>
      </c>
    </row>
    <row r="112" spans="1:6" s="4" customFormat="1" ht="15.75" x14ac:dyDescent="0.5">
      <c r="A112" s="24">
        <f t="shared" si="9"/>
        <v>48122</v>
      </c>
      <c r="B112" s="25">
        <f t="shared" si="10"/>
        <v>97</v>
      </c>
      <c r="C112" s="25" t="e">
        <f t="shared" si="12"/>
        <v>#REF!</v>
      </c>
      <c r="D112" s="25" t="e">
        <f t="shared" si="13"/>
        <v>#REF!</v>
      </c>
      <c r="E112" s="25" t="e">
        <f t="shared" si="14"/>
        <v>#REF!</v>
      </c>
      <c r="F112" s="25" t="e">
        <f t="shared" si="11"/>
        <v>#REF!</v>
      </c>
    </row>
    <row r="113" spans="1:6" s="4" customFormat="1" ht="15.75" x14ac:dyDescent="0.5">
      <c r="A113" s="24">
        <f t="shared" si="9"/>
        <v>48153</v>
      </c>
      <c r="B113" s="25">
        <f t="shared" si="10"/>
        <v>98</v>
      </c>
      <c r="C113" s="25" t="e">
        <f t="shared" si="12"/>
        <v>#REF!</v>
      </c>
      <c r="D113" s="25" t="e">
        <f t="shared" si="13"/>
        <v>#REF!</v>
      </c>
      <c r="E113" s="25" t="e">
        <f t="shared" si="14"/>
        <v>#REF!</v>
      </c>
      <c r="F113" s="25" t="e">
        <f t="shared" si="11"/>
        <v>#REF!</v>
      </c>
    </row>
    <row r="114" spans="1:6" s="4" customFormat="1" ht="15.75" x14ac:dyDescent="0.5">
      <c r="A114" s="24">
        <f t="shared" si="9"/>
        <v>48183</v>
      </c>
      <c r="B114" s="25">
        <f t="shared" si="10"/>
        <v>99</v>
      </c>
      <c r="C114" s="25" t="e">
        <f t="shared" si="12"/>
        <v>#REF!</v>
      </c>
      <c r="D114" s="25" t="e">
        <f t="shared" si="13"/>
        <v>#REF!</v>
      </c>
      <c r="E114" s="25" t="e">
        <f t="shared" si="14"/>
        <v>#REF!</v>
      </c>
      <c r="F114" s="25" t="e">
        <f t="shared" si="11"/>
        <v>#REF!</v>
      </c>
    </row>
    <row r="115" spans="1:6" s="4" customFormat="1" ht="15.75" x14ac:dyDescent="0.5">
      <c r="A115" s="20">
        <f t="shared" si="9"/>
        <v>48214</v>
      </c>
      <c r="B115" s="21">
        <f t="shared" si="10"/>
        <v>100</v>
      </c>
      <c r="C115" s="21" t="e">
        <f t="shared" si="12"/>
        <v>#REF!</v>
      </c>
      <c r="D115" s="21" t="e">
        <f t="shared" si="13"/>
        <v>#REF!</v>
      </c>
      <c r="E115" s="21" t="e">
        <f t="shared" si="14"/>
        <v>#REF!</v>
      </c>
      <c r="F115" s="21" t="e">
        <f t="shared" si="11"/>
        <v>#REF!</v>
      </c>
    </row>
    <row r="116" spans="1:6" s="4" customFormat="1" ht="15.75" x14ac:dyDescent="0.5">
      <c r="A116" s="20">
        <f t="shared" si="9"/>
        <v>48245</v>
      </c>
      <c r="B116" s="21">
        <f t="shared" si="10"/>
        <v>101</v>
      </c>
      <c r="C116" s="21" t="e">
        <f t="shared" si="12"/>
        <v>#REF!</v>
      </c>
      <c r="D116" s="21" t="e">
        <f t="shared" si="13"/>
        <v>#REF!</v>
      </c>
      <c r="E116" s="21" t="e">
        <f t="shared" si="14"/>
        <v>#REF!</v>
      </c>
      <c r="F116" s="21" t="e">
        <f t="shared" si="11"/>
        <v>#REF!</v>
      </c>
    </row>
    <row r="117" spans="1:6" s="4" customFormat="1" ht="15.75" x14ac:dyDescent="0.5">
      <c r="A117" s="20">
        <f t="shared" si="9"/>
        <v>48274</v>
      </c>
      <c r="B117" s="21">
        <f t="shared" si="10"/>
        <v>102</v>
      </c>
      <c r="C117" s="21" t="e">
        <f t="shared" si="12"/>
        <v>#REF!</v>
      </c>
      <c r="D117" s="21" t="e">
        <f t="shared" si="13"/>
        <v>#REF!</v>
      </c>
      <c r="E117" s="21" t="e">
        <f t="shared" si="14"/>
        <v>#REF!</v>
      </c>
      <c r="F117" s="21" t="e">
        <f t="shared" si="11"/>
        <v>#REF!</v>
      </c>
    </row>
    <row r="118" spans="1:6" s="4" customFormat="1" ht="15.75" x14ac:dyDescent="0.5">
      <c r="A118" s="20">
        <f t="shared" si="9"/>
        <v>48305</v>
      </c>
      <c r="B118" s="21">
        <f t="shared" si="10"/>
        <v>103</v>
      </c>
      <c r="C118" s="21" t="e">
        <f t="shared" si="12"/>
        <v>#REF!</v>
      </c>
      <c r="D118" s="21" t="e">
        <f t="shared" si="13"/>
        <v>#REF!</v>
      </c>
      <c r="E118" s="21" t="e">
        <f t="shared" si="14"/>
        <v>#REF!</v>
      </c>
      <c r="F118" s="21" t="e">
        <f t="shared" si="11"/>
        <v>#REF!</v>
      </c>
    </row>
    <row r="119" spans="1:6" s="4" customFormat="1" ht="15.75" x14ac:dyDescent="0.5">
      <c r="A119" s="20">
        <f t="shared" si="9"/>
        <v>48335</v>
      </c>
      <c r="B119" s="21">
        <f t="shared" si="10"/>
        <v>104</v>
      </c>
      <c r="C119" s="21" t="e">
        <f t="shared" si="12"/>
        <v>#REF!</v>
      </c>
      <c r="D119" s="21" t="e">
        <f t="shared" si="13"/>
        <v>#REF!</v>
      </c>
      <c r="E119" s="21" t="e">
        <f t="shared" si="14"/>
        <v>#REF!</v>
      </c>
      <c r="F119" s="21" t="e">
        <f t="shared" si="11"/>
        <v>#REF!</v>
      </c>
    </row>
    <row r="120" spans="1:6" s="4" customFormat="1" ht="15.75" x14ac:dyDescent="0.5">
      <c r="A120" s="20">
        <f t="shared" si="9"/>
        <v>48366</v>
      </c>
      <c r="B120" s="21">
        <f t="shared" si="10"/>
        <v>105</v>
      </c>
      <c r="C120" s="21" t="e">
        <f t="shared" si="12"/>
        <v>#REF!</v>
      </c>
      <c r="D120" s="21" t="e">
        <f t="shared" si="13"/>
        <v>#REF!</v>
      </c>
      <c r="E120" s="21" t="e">
        <f t="shared" si="14"/>
        <v>#REF!</v>
      </c>
      <c r="F120" s="21" t="e">
        <f t="shared" si="11"/>
        <v>#REF!</v>
      </c>
    </row>
    <row r="121" spans="1:6" s="4" customFormat="1" ht="15.75" x14ac:dyDescent="0.5">
      <c r="A121" s="20">
        <f t="shared" si="9"/>
        <v>48396</v>
      </c>
      <c r="B121" s="21">
        <f t="shared" si="10"/>
        <v>106</v>
      </c>
      <c r="C121" s="21" t="e">
        <f t="shared" si="12"/>
        <v>#REF!</v>
      </c>
      <c r="D121" s="21" t="e">
        <f t="shared" si="13"/>
        <v>#REF!</v>
      </c>
      <c r="E121" s="21" t="e">
        <f t="shared" si="14"/>
        <v>#REF!</v>
      </c>
      <c r="F121" s="21" t="e">
        <f t="shared" si="11"/>
        <v>#REF!</v>
      </c>
    </row>
    <row r="122" spans="1:6" s="4" customFormat="1" ht="15.75" x14ac:dyDescent="0.5">
      <c r="A122" s="20">
        <f t="shared" si="9"/>
        <v>48427</v>
      </c>
      <c r="B122" s="21">
        <f t="shared" si="10"/>
        <v>107</v>
      </c>
      <c r="C122" s="21" t="e">
        <f t="shared" si="12"/>
        <v>#REF!</v>
      </c>
      <c r="D122" s="21" t="e">
        <f t="shared" si="13"/>
        <v>#REF!</v>
      </c>
      <c r="E122" s="21" t="e">
        <f t="shared" si="14"/>
        <v>#REF!</v>
      </c>
      <c r="F122" s="21" t="e">
        <f t="shared" si="11"/>
        <v>#REF!</v>
      </c>
    </row>
    <row r="123" spans="1:6" s="4" customFormat="1" ht="15.75" x14ac:dyDescent="0.5">
      <c r="A123" s="20">
        <f t="shared" si="9"/>
        <v>48458</v>
      </c>
      <c r="B123" s="21">
        <f t="shared" si="10"/>
        <v>108</v>
      </c>
      <c r="C123" s="21" t="e">
        <f t="shared" si="12"/>
        <v>#REF!</v>
      </c>
      <c r="D123" s="21" t="e">
        <f t="shared" si="13"/>
        <v>#REF!</v>
      </c>
      <c r="E123" s="21" t="e">
        <f t="shared" si="14"/>
        <v>#REF!</v>
      </c>
      <c r="F123" s="21" t="e">
        <f t="shared" si="11"/>
        <v>#REF!</v>
      </c>
    </row>
    <row r="124" spans="1:6" s="4" customFormat="1" ht="15.75" x14ac:dyDescent="0.5">
      <c r="A124" s="20">
        <f t="shared" si="9"/>
        <v>48488</v>
      </c>
      <c r="B124" s="21">
        <f t="shared" si="10"/>
        <v>109</v>
      </c>
      <c r="C124" s="21" t="e">
        <f t="shared" si="12"/>
        <v>#REF!</v>
      </c>
      <c r="D124" s="21" t="e">
        <f t="shared" si="13"/>
        <v>#REF!</v>
      </c>
      <c r="E124" s="21" t="e">
        <f t="shared" si="14"/>
        <v>#REF!</v>
      </c>
      <c r="F124" s="21" t="e">
        <f t="shared" si="11"/>
        <v>#REF!</v>
      </c>
    </row>
    <row r="125" spans="1:6" s="4" customFormat="1" ht="15.75" x14ac:dyDescent="0.5">
      <c r="A125" s="20">
        <f t="shared" si="9"/>
        <v>48519</v>
      </c>
      <c r="B125" s="21">
        <f t="shared" si="10"/>
        <v>110</v>
      </c>
      <c r="C125" s="21" t="e">
        <f t="shared" si="12"/>
        <v>#REF!</v>
      </c>
      <c r="D125" s="21" t="e">
        <f t="shared" si="13"/>
        <v>#REF!</v>
      </c>
      <c r="E125" s="21" t="e">
        <f t="shared" si="14"/>
        <v>#REF!</v>
      </c>
      <c r="F125" s="21" t="e">
        <f t="shared" si="11"/>
        <v>#REF!</v>
      </c>
    </row>
    <row r="126" spans="1:6" s="4" customFormat="1" ht="15.75" x14ac:dyDescent="0.5">
      <c r="A126" s="20">
        <f t="shared" si="9"/>
        <v>48549</v>
      </c>
      <c r="B126" s="21">
        <f t="shared" si="10"/>
        <v>111</v>
      </c>
      <c r="C126" s="21" t="e">
        <f t="shared" si="12"/>
        <v>#REF!</v>
      </c>
      <c r="D126" s="21" t="e">
        <f t="shared" si="13"/>
        <v>#REF!</v>
      </c>
      <c r="E126" s="21" t="e">
        <f t="shared" si="14"/>
        <v>#REF!</v>
      </c>
      <c r="F126" s="21" t="e">
        <f t="shared" si="11"/>
        <v>#REF!</v>
      </c>
    </row>
    <row r="127" spans="1:6" s="4" customFormat="1" ht="15.75" x14ac:dyDescent="0.5">
      <c r="A127" s="26">
        <f t="shared" si="9"/>
        <v>48580</v>
      </c>
      <c r="B127" s="27">
        <f t="shared" si="10"/>
        <v>112</v>
      </c>
      <c r="C127" s="27" t="e">
        <f t="shared" si="12"/>
        <v>#REF!</v>
      </c>
      <c r="D127" s="27" t="e">
        <f t="shared" si="13"/>
        <v>#REF!</v>
      </c>
      <c r="E127" s="27" t="e">
        <f t="shared" si="14"/>
        <v>#REF!</v>
      </c>
      <c r="F127" s="27" t="e">
        <f t="shared" si="11"/>
        <v>#REF!</v>
      </c>
    </row>
    <row r="128" spans="1:6" s="4" customFormat="1" ht="15.75" x14ac:dyDescent="0.5">
      <c r="A128" s="26">
        <f t="shared" si="9"/>
        <v>48611</v>
      </c>
      <c r="B128" s="27">
        <f t="shared" si="10"/>
        <v>113</v>
      </c>
      <c r="C128" s="27" t="e">
        <f t="shared" si="12"/>
        <v>#REF!</v>
      </c>
      <c r="D128" s="27" t="e">
        <f t="shared" si="13"/>
        <v>#REF!</v>
      </c>
      <c r="E128" s="27" t="e">
        <f t="shared" si="14"/>
        <v>#REF!</v>
      </c>
      <c r="F128" s="27" t="e">
        <f t="shared" si="11"/>
        <v>#REF!</v>
      </c>
    </row>
    <row r="129" spans="1:6" s="4" customFormat="1" ht="15.75" x14ac:dyDescent="0.5">
      <c r="A129" s="26">
        <f t="shared" si="9"/>
        <v>48639</v>
      </c>
      <c r="B129" s="27">
        <f t="shared" si="10"/>
        <v>114</v>
      </c>
      <c r="C129" s="27" t="e">
        <f t="shared" si="12"/>
        <v>#REF!</v>
      </c>
      <c r="D129" s="27" t="e">
        <f t="shared" si="13"/>
        <v>#REF!</v>
      </c>
      <c r="E129" s="27" t="e">
        <f t="shared" si="14"/>
        <v>#REF!</v>
      </c>
      <c r="F129" s="27" t="e">
        <f t="shared" si="11"/>
        <v>#REF!</v>
      </c>
    </row>
    <row r="130" spans="1:6" s="4" customFormat="1" ht="15.75" x14ac:dyDescent="0.5">
      <c r="A130" s="26">
        <f t="shared" si="9"/>
        <v>48670</v>
      </c>
      <c r="B130" s="27">
        <f t="shared" si="10"/>
        <v>115</v>
      </c>
      <c r="C130" s="27" t="e">
        <f t="shared" si="12"/>
        <v>#REF!</v>
      </c>
      <c r="D130" s="27" t="e">
        <f t="shared" si="13"/>
        <v>#REF!</v>
      </c>
      <c r="E130" s="27" t="e">
        <f t="shared" si="14"/>
        <v>#REF!</v>
      </c>
      <c r="F130" s="27" t="e">
        <f t="shared" si="11"/>
        <v>#REF!</v>
      </c>
    </row>
    <row r="131" spans="1:6" s="4" customFormat="1" ht="15.75" x14ac:dyDescent="0.5">
      <c r="A131" s="26">
        <f t="shared" si="9"/>
        <v>48700</v>
      </c>
      <c r="B131" s="27">
        <f t="shared" si="10"/>
        <v>116</v>
      </c>
      <c r="C131" s="27" t="e">
        <f t="shared" si="12"/>
        <v>#REF!</v>
      </c>
      <c r="D131" s="27" t="e">
        <f t="shared" si="13"/>
        <v>#REF!</v>
      </c>
      <c r="E131" s="27" t="e">
        <f t="shared" si="14"/>
        <v>#REF!</v>
      </c>
      <c r="F131" s="27" t="e">
        <f t="shared" si="11"/>
        <v>#REF!</v>
      </c>
    </row>
    <row r="132" spans="1:6" s="4" customFormat="1" ht="15.75" x14ac:dyDescent="0.5">
      <c r="A132" s="26">
        <f t="shared" si="9"/>
        <v>48731</v>
      </c>
      <c r="B132" s="27">
        <f t="shared" si="10"/>
        <v>117</v>
      </c>
      <c r="C132" s="27" t="e">
        <f t="shared" si="12"/>
        <v>#REF!</v>
      </c>
      <c r="D132" s="27" t="e">
        <f t="shared" si="13"/>
        <v>#REF!</v>
      </c>
      <c r="E132" s="27" t="e">
        <f t="shared" si="14"/>
        <v>#REF!</v>
      </c>
      <c r="F132" s="27" t="e">
        <f t="shared" si="11"/>
        <v>#REF!</v>
      </c>
    </row>
    <row r="133" spans="1:6" s="4" customFormat="1" ht="15.75" x14ac:dyDescent="0.5">
      <c r="A133" s="26">
        <f t="shared" si="9"/>
        <v>48761</v>
      </c>
      <c r="B133" s="27">
        <f t="shared" si="10"/>
        <v>118</v>
      </c>
      <c r="C133" s="27" t="e">
        <f t="shared" si="12"/>
        <v>#REF!</v>
      </c>
      <c r="D133" s="27" t="e">
        <f t="shared" si="13"/>
        <v>#REF!</v>
      </c>
      <c r="E133" s="27" t="e">
        <f t="shared" si="14"/>
        <v>#REF!</v>
      </c>
      <c r="F133" s="27" t="e">
        <f t="shared" si="11"/>
        <v>#REF!</v>
      </c>
    </row>
    <row r="134" spans="1:6" s="4" customFormat="1" ht="15.75" x14ac:dyDescent="0.5">
      <c r="A134" s="26">
        <f t="shared" si="9"/>
        <v>48792</v>
      </c>
      <c r="B134" s="27">
        <f t="shared" si="10"/>
        <v>119</v>
      </c>
      <c r="C134" s="27" t="e">
        <f t="shared" si="12"/>
        <v>#REF!</v>
      </c>
      <c r="D134" s="27" t="e">
        <f t="shared" si="13"/>
        <v>#REF!</v>
      </c>
      <c r="E134" s="27" t="e">
        <f t="shared" si="14"/>
        <v>#REF!</v>
      </c>
      <c r="F134" s="27" t="e">
        <f t="shared" si="11"/>
        <v>#REF!</v>
      </c>
    </row>
    <row r="135" spans="1:6" s="4" customFormat="1" ht="15.75" x14ac:dyDescent="0.5">
      <c r="A135" s="26">
        <f t="shared" si="9"/>
        <v>48823</v>
      </c>
      <c r="B135" s="27">
        <f t="shared" si="10"/>
        <v>120</v>
      </c>
      <c r="C135" s="27" t="e">
        <f t="shared" si="12"/>
        <v>#REF!</v>
      </c>
      <c r="D135" s="27" t="e">
        <f t="shared" si="13"/>
        <v>#REF!</v>
      </c>
      <c r="E135" s="27" t="e">
        <f t="shared" si="14"/>
        <v>#REF!</v>
      </c>
      <c r="F135" s="27" t="e">
        <f t="shared" si="11"/>
        <v>#REF!</v>
      </c>
    </row>
    <row r="136" spans="1:6" s="4" customFormat="1" ht="15.75" x14ac:dyDescent="0.5">
      <c r="A136" s="26">
        <f t="shared" si="9"/>
        <v>48853</v>
      </c>
      <c r="B136" s="27">
        <f t="shared" si="10"/>
        <v>121</v>
      </c>
      <c r="C136" s="27" t="e">
        <f t="shared" si="12"/>
        <v>#REF!</v>
      </c>
      <c r="D136" s="27" t="e">
        <f t="shared" si="13"/>
        <v>#REF!</v>
      </c>
      <c r="E136" s="27" t="e">
        <f t="shared" si="14"/>
        <v>#REF!</v>
      </c>
      <c r="F136" s="27" t="e">
        <f t="shared" si="11"/>
        <v>#REF!</v>
      </c>
    </row>
    <row r="137" spans="1:6" s="4" customFormat="1" ht="15.75" x14ac:dyDescent="0.5">
      <c r="A137" s="26">
        <f t="shared" si="9"/>
        <v>48884</v>
      </c>
      <c r="B137" s="27">
        <f t="shared" si="10"/>
        <v>122</v>
      </c>
      <c r="C137" s="27" t="e">
        <f t="shared" si="12"/>
        <v>#REF!</v>
      </c>
      <c r="D137" s="27" t="e">
        <f t="shared" si="13"/>
        <v>#REF!</v>
      </c>
      <c r="E137" s="27" t="e">
        <f t="shared" si="14"/>
        <v>#REF!</v>
      </c>
      <c r="F137" s="27" t="e">
        <f t="shared" si="11"/>
        <v>#REF!</v>
      </c>
    </row>
    <row r="138" spans="1:6" s="4" customFormat="1" ht="15.75" x14ac:dyDescent="0.5">
      <c r="A138" s="26">
        <f t="shared" si="9"/>
        <v>48914</v>
      </c>
      <c r="B138" s="27">
        <f t="shared" si="10"/>
        <v>123</v>
      </c>
      <c r="C138" s="27" t="e">
        <f t="shared" si="12"/>
        <v>#REF!</v>
      </c>
      <c r="D138" s="27" t="e">
        <f t="shared" si="13"/>
        <v>#REF!</v>
      </c>
      <c r="E138" s="27" t="e">
        <f t="shared" si="14"/>
        <v>#REF!</v>
      </c>
      <c r="F138" s="27" t="e">
        <f t="shared" si="11"/>
        <v>#REF!</v>
      </c>
    </row>
    <row r="139" spans="1:6" s="4" customFormat="1" ht="15.75" x14ac:dyDescent="0.5">
      <c r="A139" s="18">
        <f t="shared" si="9"/>
        <v>48945</v>
      </c>
      <c r="B139" s="19">
        <f t="shared" si="10"/>
        <v>124</v>
      </c>
      <c r="C139" s="19" t="e">
        <f t="shared" si="12"/>
        <v>#REF!</v>
      </c>
      <c r="D139" s="19" t="e">
        <f t="shared" si="13"/>
        <v>#REF!</v>
      </c>
      <c r="E139" s="19" t="e">
        <f t="shared" si="14"/>
        <v>#REF!</v>
      </c>
      <c r="F139" s="19" t="e">
        <f t="shared" si="11"/>
        <v>#REF!</v>
      </c>
    </row>
    <row r="140" spans="1:6" s="4" customFormat="1" ht="15.75" x14ac:dyDescent="0.5">
      <c r="A140" s="18">
        <f t="shared" si="9"/>
        <v>48976</v>
      </c>
      <c r="B140" s="19">
        <f t="shared" si="10"/>
        <v>125</v>
      </c>
      <c r="C140" s="19" t="e">
        <f t="shared" si="12"/>
        <v>#REF!</v>
      </c>
      <c r="D140" s="19" t="e">
        <f t="shared" si="13"/>
        <v>#REF!</v>
      </c>
      <c r="E140" s="19" t="e">
        <f t="shared" si="14"/>
        <v>#REF!</v>
      </c>
      <c r="F140" s="19" t="e">
        <f t="shared" si="11"/>
        <v>#REF!</v>
      </c>
    </row>
    <row r="141" spans="1:6" s="4" customFormat="1" ht="15.75" x14ac:dyDescent="0.5">
      <c r="A141" s="18">
        <f t="shared" si="9"/>
        <v>49004</v>
      </c>
      <c r="B141" s="19">
        <f t="shared" si="10"/>
        <v>126</v>
      </c>
      <c r="C141" s="19" t="e">
        <f t="shared" si="12"/>
        <v>#REF!</v>
      </c>
      <c r="D141" s="19" t="e">
        <f t="shared" si="13"/>
        <v>#REF!</v>
      </c>
      <c r="E141" s="19" t="e">
        <f t="shared" si="14"/>
        <v>#REF!</v>
      </c>
      <c r="F141" s="19" t="e">
        <f t="shared" si="11"/>
        <v>#REF!</v>
      </c>
    </row>
    <row r="142" spans="1:6" s="4" customFormat="1" ht="15.75" x14ac:dyDescent="0.5">
      <c r="A142" s="18">
        <f t="shared" si="9"/>
        <v>49035</v>
      </c>
      <c r="B142" s="19">
        <f t="shared" si="10"/>
        <v>127</v>
      </c>
      <c r="C142" s="19" t="e">
        <f t="shared" si="12"/>
        <v>#REF!</v>
      </c>
      <c r="D142" s="19" t="e">
        <f t="shared" si="13"/>
        <v>#REF!</v>
      </c>
      <c r="E142" s="19" t="e">
        <f t="shared" si="14"/>
        <v>#REF!</v>
      </c>
      <c r="F142" s="19" t="e">
        <f t="shared" si="11"/>
        <v>#REF!</v>
      </c>
    </row>
    <row r="143" spans="1:6" s="4" customFormat="1" ht="15.75" x14ac:dyDescent="0.5">
      <c r="A143" s="18">
        <f t="shared" si="9"/>
        <v>49065</v>
      </c>
      <c r="B143" s="19">
        <f t="shared" si="10"/>
        <v>128</v>
      </c>
      <c r="C143" s="19" t="e">
        <f t="shared" si="12"/>
        <v>#REF!</v>
      </c>
      <c r="D143" s="19" t="e">
        <f t="shared" si="13"/>
        <v>#REF!</v>
      </c>
      <c r="E143" s="19" t="e">
        <f t="shared" si="14"/>
        <v>#REF!</v>
      </c>
      <c r="F143" s="19" t="e">
        <f t="shared" si="11"/>
        <v>#REF!</v>
      </c>
    </row>
    <row r="144" spans="1:6" s="4" customFormat="1" ht="15.75" x14ac:dyDescent="0.5">
      <c r="A144" s="18">
        <f t="shared" si="9"/>
        <v>49096</v>
      </c>
      <c r="B144" s="19">
        <f t="shared" si="10"/>
        <v>129</v>
      </c>
      <c r="C144" s="19" t="e">
        <f t="shared" si="12"/>
        <v>#REF!</v>
      </c>
      <c r="D144" s="19" t="e">
        <f t="shared" si="13"/>
        <v>#REF!</v>
      </c>
      <c r="E144" s="19" t="e">
        <f t="shared" si="14"/>
        <v>#REF!</v>
      </c>
      <c r="F144" s="19" t="e">
        <f t="shared" si="11"/>
        <v>#REF!</v>
      </c>
    </row>
    <row r="145" spans="1:6" s="4" customFormat="1" ht="15.75" x14ac:dyDescent="0.5">
      <c r="A145" s="18">
        <f t="shared" ref="A145:A159" si="15">DATE(2023,9+B145,1)</f>
        <v>49126</v>
      </c>
      <c r="B145" s="19">
        <f t="shared" ref="B145:B159" si="16">B144+1</f>
        <v>130</v>
      </c>
      <c r="C145" s="19" t="e">
        <f t="shared" si="12"/>
        <v>#REF!</v>
      </c>
      <c r="D145" s="19" t="e">
        <f t="shared" si="13"/>
        <v>#REF!</v>
      </c>
      <c r="E145" s="19" t="e">
        <f t="shared" si="14"/>
        <v>#REF!</v>
      </c>
      <c r="F145" s="19" t="e">
        <f t="shared" ref="F145:F159" si="17">F144-C145</f>
        <v>#REF!</v>
      </c>
    </row>
    <row r="146" spans="1:6" s="4" customFormat="1" ht="15.75" x14ac:dyDescent="0.5">
      <c r="A146" s="18">
        <f t="shared" si="15"/>
        <v>49157</v>
      </c>
      <c r="B146" s="19">
        <f t="shared" si="16"/>
        <v>131</v>
      </c>
      <c r="C146" s="19" t="e">
        <f t="shared" si="12"/>
        <v>#REF!</v>
      </c>
      <c r="D146" s="19" t="e">
        <f t="shared" si="13"/>
        <v>#REF!</v>
      </c>
      <c r="E146" s="19" t="e">
        <f t="shared" si="14"/>
        <v>#REF!</v>
      </c>
      <c r="F146" s="19" t="e">
        <f t="shared" si="17"/>
        <v>#REF!</v>
      </c>
    </row>
    <row r="147" spans="1:6" s="4" customFormat="1" ht="15.75" x14ac:dyDescent="0.5">
      <c r="A147" s="18">
        <f t="shared" si="15"/>
        <v>49188</v>
      </c>
      <c r="B147" s="19">
        <f t="shared" si="16"/>
        <v>132</v>
      </c>
      <c r="C147" s="19" t="e">
        <f t="shared" si="12"/>
        <v>#REF!</v>
      </c>
      <c r="D147" s="19" t="e">
        <f t="shared" si="13"/>
        <v>#REF!</v>
      </c>
      <c r="E147" s="19" t="e">
        <f t="shared" si="14"/>
        <v>#REF!</v>
      </c>
      <c r="F147" s="19" t="e">
        <f t="shared" si="17"/>
        <v>#REF!</v>
      </c>
    </row>
    <row r="148" spans="1:6" s="4" customFormat="1" ht="15.75" x14ac:dyDescent="0.5">
      <c r="A148" s="18">
        <f t="shared" si="15"/>
        <v>49218</v>
      </c>
      <c r="B148" s="19">
        <f t="shared" si="16"/>
        <v>133</v>
      </c>
      <c r="C148" s="19" t="e">
        <f t="shared" si="12"/>
        <v>#REF!</v>
      </c>
      <c r="D148" s="19" t="e">
        <f t="shared" si="13"/>
        <v>#REF!</v>
      </c>
      <c r="E148" s="19" t="e">
        <f t="shared" si="14"/>
        <v>#REF!</v>
      </c>
      <c r="F148" s="19" t="e">
        <f t="shared" si="17"/>
        <v>#REF!</v>
      </c>
    </row>
    <row r="149" spans="1:6" s="4" customFormat="1" ht="15.75" x14ac:dyDescent="0.5">
      <c r="A149" s="18">
        <f t="shared" si="15"/>
        <v>49249</v>
      </c>
      <c r="B149" s="19">
        <f t="shared" si="16"/>
        <v>134</v>
      </c>
      <c r="C149" s="19" t="e">
        <f t="shared" si="12"/>
        <v>#REF!</v>
      </c>
      <c r="D149" s="19" t="e">
        <f t="shared" si="13"/>
        <v>#REF!</v>
      </c>
      <c r="E149" s="19" t="e">
        <f t="shared" si="14"/>
        <v>#REF!</v>
      </c>
      <c r="F149" s="19" t="e">
        <f t="shared" si="17"/>
        <v>#REF!</v>
      </c>
    </row>
    <row r="150" spans="1:6" s="4" customFormat="1" ht="15.75" x14ac:dyDescent="0.5">
      <c r="A150" s="18">
        <f t="shared" si="15"/>
        <v>49279</v>
      </c>
      <c r="B150" s="19">
        <f t="shared" si="16"/>
        <v>135</v>
      </c>
      <c r="C150" s="19" t="e">
        <f t="shared" si="12"/>
        <v>#REF!</v>
      </c>
      <c r="D150" s="19" t="e">
        <f t="shared" si="13"/>
        <v>#REF!</v>
      </c>
      <c r="E150" s="19" t="e">
        <f t="shared" si="14"/>
        <v>#REF!</v>
      </c>
      <c r="F150" s="19" t="e">
        <f t="shared" si="17"/>
        <v>#REF!</v>
      </c>
    </row>
    <row r="151" spans="1:6" s="4" customFormat="1" ht="15.75" x14ac:dyDescent="0.5">
      <c r="A151" s="22">
        <f t="shared" si="15"/>
        <v>49310</v>
      </c>
      <c r="B151" s="23">
        <f t="shared" si="16"/>
        <v>136</v>
      </c>
      <c r="C151" s="23"/>
      <c r="D151" s="23"/>
      <c r="E151" s="23"/>
      <c r="F151" s="23" t="e">
        <f t="shared" si="17"/>
        <v>#REF!</v>
      </c>
    </row>
    <row r="152" spans="1:6" s="4" customFormat="1" ht="15.75" x14ac:dyDescent="0.5">
      <c r="A152" s="22">
        <f t="shared" si="15"/>
        <v>49341</v>
      </c>
      <c r="B152" s="23">
        <f t="shared" si="16"/>
        <v>137</v>
      </c>
      <c r="C152" s="23"/>
      <c r="D152" s="23"/>
      <c r="E152" s="23"/>
      <c r="F152" s="23" t="e">
        <f t="shared" si="17"/>
        <v>#REF!</v>
      </c>
    </row>
    <row r="153" spans="1:6" s="4" customFormat="1" ht="15.75" x14ac:dyDescent="0.5">
      <c r="A153" s="22">
        <f t="shared" si="15"/>
        <v>49369</v>
      </c>
      <c r="B153" s="23">
        <f t="shared" si="16"/>
        <v>138</v>
      </c>
      <c r="C153" s="23"/>
      <c r="D153" s="23"/>
      <c r="E153" s="23"/>
      <c r="F153" s="23" t="e">
        <f t="shared" si="17"/>
        <v>#REF!</v>
      </c>
    </row>
    <row r="154" spans="1:6" s="4" customFormat="1" ht="15.75" x14ac:dyDescent="0.5">
      <c r="A154" s="22">
        <f t="shared" si="15"/>
        <v>49400</v>
      </c>
      <c r="B154" s="23">
        <f t="shared" si="16"/>
        <v>139</v>
      </c>
      <c r="C154" s="23"/>
      <c r="D154" s="23"/>
      <c r="E154" s="23"/>
      <c r="F154" s="23" t="e">
        <f t="shared" si="17"/>
        <v>#REF!</v>
      </c>
    </row>
    <row r="155" spans="1:6" s="4" customFormat="1" ht="15.75" x14ac:dyDescent="0.5">
      <c r="A155" s="22">
        <f t="shared" si="15"/>
        <v>49430</v>
      </c>
      <c r="B155" s="23">
        <f t="shared" si="16"/>
        <v>140</v>
      </c>
      <c r="C155" s="23"/>
      <c r="D155" s="23"/>
      <c r="E155" s="23"/>
      <c r="F155" s="23" t="e">
        <f t="shared" si="17"/>
        <v>#REF!</v>
      </c>
    </row>
    <row r="156" spans="1:6" s="4" customFormat="1" ht="15.75" x14ac:dyDescent="0.5">
      <c r="A156" s="22">
        <f t="shared" si="15"/>
        <v>49461</v>
      </c>
      <c r="B156" s="23">
        <f t="shared" si="16"/>
        <v>141</v>
      </c>
      <c r="C156" s="23"/>
      <c r="D156" s="23"/>
      <c r="E156" s="23"/>
      <c r="F156" s="23" t="e">
        <f t="shared" si="17"/>
        <v>#REF!</v>
      </c>
    </row>
    <row r="157" spans="1:6" s="4" customFormat="1" ht="15.75" x14ac:dyDescent="0.5">
      <c r="A157" s="22">
        <f t="shared" si="15"/>
        <v>49491</v>
      </c>
      <c r="B157" s="23">
        <f t="shared" si="16"/>
        <v>142</v>
      </c>
      <c r="C157" s="23"/>
      <c r="D157" s="23"/>
      <c r="E157" s="23"/>
      <c r="F157" s="23" t="e">
        <f t="shared" si="17"/>
        <v>#REF!</v>
      </c>
    </row>
    <row r="158" spans="1:6" s="4" customFormat="1" ht="15.75" x14ac:dyDescent="0.5">
      <c r="A158" s="22">
        <f t="shared" si="15"/>
        <v>49522</v>
      </c>
      <c r="B158" s="23">
        <f t="shared" si="16"/>
        <v>143</v>
      </c>
      <c r="C158" s="23"/>
      <c r="D158" s="23"/>
      <c r="E158" s="23"/>
      <c r="F158" s="23" t="e">
        <f t="shared" si="17"/>
        <v>#REF!</v>
      </c>
    </row>
    <row r="159" spans="1:6" s="4" customFormat="1" ht="15.75" x14ac:dyDescent="0.5">
      <c r="A159" s="22">
        <f t="shared" si="15"/>
        <v>49553</v>
      </c>
      <c r="B159" s="23">
        <f t="shared" si="16"/>
        <v>144</v>
      </c>
      <c r="C159" s="23"/>
      <c r="D159" s="23"/>
      <c r="E159" s="23"/>
      <c r="F159" s="23" t="e">
        <f t="shared" si="17"/>
        <v>#REF!</v>
      </c>
    </row>
    <row r="160" spans="1:6" s="4" customFormat="1" ht="15.75" x14ac:dyDescent="0.5">
      <c r="A160" s="11"/>
      <c r="B160" s="28"/>
      <c r="C160" s="28" t="e">
        <f>SUM(C16:C159)</f>
        <v>#REF!</v>
      </c>
      <c r="D160" s="28" t="e">
        <f>SUM(D16:D159)</f>
        <v>#REF!</v>
      </c>
      <c r="E160" s="28" t="e">
        <f>SUM(E16:E159)</f>
        <v>#REF!</v>
      </c>
      <c r="F160" s="28"/>
    </row>
    <row r="161" spans="1:1" s="4" customFormat="1" ht="15.75" x14ac:dyDescent="0.5">
      <c r="A161" s="11"/>
    </row>
    <row r="162" spans="1:1" s="4" customFormat="1" ht="15.75" x14ac:dyDescent="0.5">
      <c r="A162" s="11"/>
    </row>
    <row r="163" spans="1:1" s="4" customFormat="1" ht="15.75" x14ac:dyDescent="0.5">
      <c r="A163" s="11"/>
    </row>
    <row r="164" spans="1:1" s="4" customFormat="1" ht="15.75" x14ac:dyDescent="0.5">
      <c r="A164" s="11"/>
    </row>
    <row r="165" spans="1:1" s="4" customFormat="1" ht="15.75" x14ac:dyDescent="0.5">
      <c r="A165" s="11"/>
    </row>
    <row r="166" spans="1:1" s="4" customFormat="1" ht="15.75" x14ac:dyDescent="0.5">
      <c r="A166" s="11"/>
    </row>
    <row r="167" spans="1:1" s="4" customFormat="1" ht="15.75" x14ac:dyDescent="0.5">
      <c r="A167" s="11"/>
    </row>
    <row r="168" spans="1:1" s="4" customFormat="1" ht="15.75" x14ac:dyDescent="0.5">
      <c r="A168" s="11"/>
    </row>
    <row r="169" spans="1:1" s="4" customFormat="1" ht="15.75" x14ac:dyDescent="0.5">
      <c r="A169" s="11"/>
    </row>
    <row r="170" spans="1:1" s="4" customFormat="1" ht="15.75" x14ac:dyDescent="0.5">
      <c r="A170" s="11"/>
    </row>
    <row r="171" spans="1:1" s="4" customFormat="1" ht="15.75" x14ac:dyDescent="0.5">
      <c r="A171" s="11"/>
    </row>
    <row r="172" spans="1:1" s="4" customFormat="1" ht="15.75" x14ac:dyDescent="0.5">
      <c r="A172" s="11"/>
    </row>
    <row r="173" spans="1:1" s="4" customFormat="1" ht="15.75" x14ac:dyDescent="0.5">
      <c r="A173" s="11"/>
    </row>
    <row r="174" spans="1:1" s="4" customFormat="1" ht="15.75" x14ac:dyDescent="0.5"/>
    <row r="175" spans="1:1" s="4" customFormat="1" ht="15.75" x14ac:dyDescent="0.5"/>
    <row r="176" spans="1:1" s="4" customFormat="1" ht="15.75" x14ac:dyDescent="0.5"/>
    <row r="177" s="4" customFormat="1" ht="15.75" x14ac:dyDescent="0.5"/>
    <row r="178" s="4" customFormat="1" ht="15.75" x14ac:dyDescent="0.5"/>
    <row r="179" s="4" customFormat="1" ht="15.75" x14ac:dyDescent="0.5"/>
    <row r="180" s="4" customFormat="1" ht="15.75" x14ac:dyDescent="0.5"/>
    <row r="181" s="4" customFormat="1" ht="15.75" x14ac:dyDescent="0.5"/>
    <row r="182" s="4" customFormat="1" ht="15.75" x14ac:dyDescent="0.5"/>
    <row r="183" s="4" customFormat="1" ht="15.75" x14ac:dyDescent="0.5"/>
    <row r="184" s="4" customFormat="1" ht="15.75" x14ac:dyDescent="0.5"/>
    <row r="185" s="4" customFormat="1" ht="15.75" x14ac:dyDescent="0.5"/>
    <row r="186" s="4" customFormat="1" ht="15.75" x14ac:dyDescent="0.5"/>
    <row r="187" s="4" customFormat="1" ht="15.75" x14ac:dyDescent="0.5"/>
    <row r="188" s="4" customFormat="1" ht="15.75" x14ac:dyDescent="0.5"/>
    <row r="189" s="4" customFormat="1" ht="15.75" x14ac:dyDescent="0.5"/>
    <row r="190" s="4" customFormat="1" ht="15.75" x14ac:dyDescent="0.5"/>
    <row r="191" s="4" customFormat="1" ht="15.75" x14ac:dyDescent="0.5"/>
    <row r="192" s="4" customFormat="1" ht="15.75" x14ac:dyDescent="0.5"/>
    <row r="193" s="4" customFormat="1" ht="15.75" x14ac:dyDescent="0.5"/>
    <row r="194" s="4" customFormat="1" ht="15.75" x14ac:dyDescent="0.5"/>
    <row r="195" s="4" customFormat="1" ht="15.75" x14ac:dyDescent="0.5"/>
    <row r="196" s="4" customFormat="1" ht="15.75" x14ac:dyDescent="0.5"/>
    <row r="197" s="4" customFormat="1" ht="15.75" x14ac:dyDescent="0.5"/>
    <row r="198" s="4" customFormat="1" ht="15.75" x14ac:dyDescent="0.5"/>
    <row r="199" s="4" customFormat="1" ht="15.75" x14ac:dyDescent="0.5"/>
    <row r="200" s="4" customFormat="1" ht="15.75" x14ac:dyDescent="0.5"/>
    <row r="201" s="4" customFormat="1" ht="15.75" x14ac:dyDescent="0.5"/>
    <row r="202" s="4" customFormat="1" ht="15.75" x14ac:dyDescent="0.5"/>
    <row r="203" s="4" customFormat="1" ht="15.75" x14ac:dyDescent="0.5"/>
    <row r="204" s="4" customFormat="1" ht="15.75" x14ac:dyDescent="0.5"/>
    <row r="205" s="4" customFormat="1" ht="15.75" x14ac:dyDescent="0.5"/>
    <row r="206" s="4" customFormat="1" ht="15.75" x14ac:dyDescent="0.5"/>
    <row r="207" s="4" customFormat="1" ht="15.75" x14ac:dyDescent="0.5"/>
    <row r="208" s="4" customFormat="1" ht="15.75" x14ac:dyDescent="0.5"/>
    <row r="209" s="4" customFormat="1" ht="15.75" x14ac:dyDescent="0.5"/>
    <row r="210" s="4" customFormat="1" ht="15.75" x14ac:dyDescent="0.5"/>
    <row r="211" s="4" customFormat="1" ht="15.75" x14ac:dyDescent="0.5"/>
    <row r="212" s="4" customFormat="1" ht="15.75" x14ac:dyDescent="0.5"/>
    <row r="213" s="4" customFormat="1" ht="15.75" x14ac:dyDescent="0.5"/>
    <row r="214" s="4" customFormat="1" ht="15.75" x14ac:dyDescent="0.5"/>
    <row r="215" s="4" customFormat="1" ht="15.75" x14ac:dyDescent="0.5"/>
    <row r="216" s="4" customFormat="1" ht="15.75" x14ac:dyDescent="0.5"/>
    <row r="217" s="4" customFormat="1" ht="15.75" x14ac:dyDescent="0.5"/>
    <row r="218" s="4" customFormat="1" ht="15.75" x14ac:dyDescent="0.5"/>
    <row r="219" s="4" customFormat="1" ht="15.75" x14ac:dyDescent="0.5"/>
    <row r="220" s="4" customFormat="1" ht="15.75" x14ac:dyDescent="0.5"/>
    <row r="221" s="4" customFormat="1" ht="15.75" x14ac:dyDescent="0.5"/>
    <row r="222" s="4" customFormat="1" ht="15.75" x14ac:dyDescent="0.5"/>
    <row r="223" s="4" customFormat="1" ht="15.75" x14ac:dyDescent="0.5"/>
    <row r="224" s="4" customFormat="1" ht="15.75" x14ac:dyDescent="0.5"/>
    <row r="225" s="4" customFormat="1" ht="15.75" x14ac:dyDescent="0.5"/>
    <row r="226" s="4" customFormat="1" ht="15.75" x14ac:dyDescent="0.5"/>
    <row r="227" s="4" customFormat="1" ht="15.75" x14ac:dyDescent="0.5"/>
    <row r="228" s="4" customFormat="1" ht="15.75" x14ac:dyDescent="0.5"/>
    <row r="229" s="4" customFormat="1" ht="15.75" x14ac:dyDescent="0.5"/>
    <row r="230" s="4" customFormat="1" ht="15.75" x14ac:dyDescent="0.5"/>
    <row r="231" s="4" customFormat="1" ht="15.75" x14ac:dyDescent="0.5"/>
    <row r="232" s="4" customFormat="1" ht="15.75" x14ac:dyDescent="0.5"/>
    <row r="233" s="4" customFormat="1" ht="15.75" x14ac:dyDescent="0.5"/>
    <row r="234" s="4" customFormat="1" ht="15.75" x14ac:dyDescent="0.5"/>
    <row r="235" s="4" customFormat="1" ht="15.75" x14ac:dyDescent="0.5"/>
    <row r="236" s="4" customFormat="1" ht="15.75" x14ac:dyDescent="0.5"/>
    <row r="237" s="4" customFormat="1" ht="15.75" x14ac:dyDescent="0.5"/>
    <row r="238" s="4" customFormat="1" ht="15.75" x14ac:dyDescent="0.5"/>
    <row r="239" s="4" customFormat="1" ht="15.75" x14ac:dyDescent="0.5"/>
    <row r="240" s="4" customFormat="1" ht="15.75" x14ac:dyDescent="0.5"/>
    <row r="241" s="4" customFormat="1" ht="15.75" x14ac:dyDescent="0.5"/>
    <row r="242" s="4" customFormat="1" ht="15.75" x14ac:dyDescent="0.5"/>
    <row r="243" s="4" customFormat="1" ht="15.75" x14ac:dyDescent="0.5"/>
    <row r="244" s="4" customFormat="1" ht="15.75" x14ac:dyDescent="0.5"/>
    <row r="245" s="4" customFormat="1" ht="15.75" x14ac:dyDescent="0.5"/>
    <row r="246" s="4" customFormat="1" ht="15.75" x14ac:dyDescent="0.5"/>
    <row r="247" s="4" customFormat="1" ht="15.75" x14ac:dyDescent="0.5"/>
    <row r="248" s="4" customFormat="1" ht="15.75" x14ac:dyDescent="0.5"/>
    <row r="249" s="4" customFormat="1" ht="15.75" x14ac:dyDescent="0.5"/>
    <row r="250" s="4" customFormat="1" ht="15.75" x14ac:dyDescent="0.5"/>
    <row r="251" s="4" customFormat="1" ht="15.75" x14ac:dyDescent="0.5"/>
    <row r="252" s="4" customFormat="1" ht="15.75" x14ac:dyDescent="0.5"/>
    <row r="253" s="4" customFormat="1" ht="15.75" x14ac:dyDescent="0.5"/>
    <row r="254" s="4" customFormat="1" ht="15.75" x14ac:dyDescent="0.5"/>
    <row r="255" s="4" customFormat="1" ht="15.75" x14ac:dyDescent="0.5"/>
    <row r="256" s="4" customFormat="1" ht="15.75" x14ac:dyDescent="0.5"/>
    <row r="257" s="4" customFormat="1" ht="15.75" x14ac:dyDescent="0.5"/>
    <row r="258" s="4" customFormat="1" ht="15.75" x14ac:dyDescent="0.5"/>
    <row r="259" s="4" customFormat="1" ht="15.75" x14ac:dyDescent="0.5"/>
    <row r="260" s="4" customFormat="1" ht="15.75" x14ac:dyDescent="0.5"/>
    <row r="261" s="4" customFormat="1" ht="15.75" x14ac:dyDescent="0.5"/>
    <row r="262" s="4" customFormat="1" ht="15.75" x14ac:dyDescent="0.5"/>
    <row r="263" s="4" customFormat="1" ht="15.75" x14ac:dyDescent="0.5"/>
    <row r="264" s="4" customFormat="1" ht="15.75" x14ac:dyDescent="0.5"/>
    <row r="265" s="4" customFormat="1" ht="15.75" x14ac:dyDescent="0.5"/>
    <row r="266" s="4" customFormat="1" ht="15.75" x14ac:dyDescent="0.5"/>
    <row r="267" s="4" customFormat="1" ht="15.75" x14ac:dyDescent="0.5"/>
    <row r="268" s="4" customFormat="1" ht="15.75" x14ac:dyDescent="0.5"/>
    <row r="269" s="4" customFormat="1" ht="15.75" x14ac:dyDescent="0.5"/>
    <row r="270" s="4" customFormat="1" ht="15.75" x14ac:dyDescent="0.5"/>
    <row r="271" s="4" customFormat="1" ht="15.75" x14ac:dyDescent="0.5"/>
    <row r="272" s="4" customFormat="1" ht="15.75" x14ac:dyDescent="0.5"/>
    <row r="273" s="4" customFormat="1" ht="15.75" x14ac:dyDescent="0.5"/>
    <row r="274" s="4" customFormat="1" ht="15.75" x14ac:dyDescent="0.5"/>
    <row r="275" s="4" customFormat="1" ht="15.75" x14ac:dyDescent="0.5"/>
    <row r="276" s="4" customFormat="1" ht="15.75" x14ac:dyDescent="0.5"/>
    <row r="277" s="4" customFormat="1" ht="15.75" x14ac:dyDescent="0.5"/>
    <row r="278" s="4" customFormat="1" ht="15.75" x14ac:dyDescent="0.5"/>
    <row r="279" s="4" customFormat="1" ht="15.75" x14ac:dyDescent="0.5"/>
    <row r="280" s="4" customFormat="1" ht="15.75" x14ac:dyDescent="0.5"/>
    <row r="281" s="4" customFormat="1" ht="15.75" x14ac:dyDescent="0.5"/>
    <row r="282" s="4" customFormat="1" ht="15.75" x14ac:dyDescent="0.5"/>
    <row r="283" s="4" customFormat="1" ht="15.75" x14ac:dyDescent="0.5"/>
    <row r="284" s="4" customFormat="1" ht="15.75" x14ac:dyDescent="0.5"/>
    <row r="285" s="4" customFormat="1" ht="15.75" x14ac:dyDescent="0.5"/>
    <row r="286" s="4" customFormat="1" ht="15.75" x14ac:dyDescent="0.5"/>
    <row r="287" s="4" customFormat="1" ht="15.75" x14ac:dyDescent="0.5"/>
    <row r="288" s="4" customFormat="1" ht="15.75" x14ac:dyDescent="0.5"/>
    <row r="289" s="4" customFormat="1" ht="15.75" x14ac:dyDescent="0.5"/>
    <row r="290" s="4" customFormat="1" ht="15.75" x14ac:dyDescent="0.5"/>
    <row r="291" s="4" customFormat="1" ht="15.75" x14ac:dyDescent="0.5"/>
    <row r="292" s="4" customFormat="1" ht="15.75" x14ac:dyDescent="0.5"/>
    <row r="293" s="4" customFormat="1" ht="15.75" x14ac:dyDescent="0.5"/>
    <row r="294" s="4" customFormat="1" ht="15.75" x14ac:dyDescent="0.5"/>
    <row r="295" s="4" customFormat="1" ht="15.75" x14ac:dyDescent="0.5"/>
    <row r="296" s="4" customFormat="1" ht="15.75" x14ac:dyDescent="0.5"/>
    <row r="297" s="4" customFormat="1" ht="15.75" x14ac:dyDescent="0.5"/>
    <row r="298" s="4" customFormat="1" ht="15.75" x14ac:dyDescent="0.5"/>
    <row r="299" s="4" customFormat="1" ht="15.75" x14ac:dyDescent="0.5"/>
    <row r="300" s="4" customFormat="1" ht="15.75" x14ac:dyDescent="0.5"/>
    <row r="301" s="4" customFormat="1" ht="15.75" x14ac:dyDescent="0.5"/>
    <row r="302" s="4" customFormat="1" ht="15.75" x14ac:dyDescent="0.5"/>
    <row r="303" s="4" customFormat="1" ht="15.75" x14ac:dyDescent="0.5"/>
    <row r="304" s="4" customFormat="1" ht="15.75" x14ac:dyDescent="0.5"/>
    <row r="305" s="4" customFormat="1" ht="15.75" x14ac:dyDescent="0.5"/>
    <row r="306" s="4" customFormat="1" ht="15.75" x14ac:dyDescent="0.5"/>
    <row r="307" s="4" customFormat="1" ht="15.75" x14ac:dyDescent="0.5"/>
    <row r="308" s="4" customFormat="1" ht="15.75" x14ac:dyDescent="0.5"/>
    <row r="309" s="4" customFormat="1" ht="15.75" x14ac:dyDescent="0.5"/>
    <row r="310" s="4" customFormat="1" ht="15.75" x14ac:dyDescent="0.5"/>
    <row r="311" s="4" customFormat="1" ht="15.75" x14ac:dyDescent="0.5"/>
    <row r="312" s="4" customFormat="1" ht="15.75" x14ac:dyDescent="0.5"/>
    <row r="313" s="4" customFormat="1" ht="15.75" x14ac:dyDescent="0.5"/>
    <row r="314" s="4" customFormat="1" ht="15.75" x14ac:dyDescent="0.5"/>
    <row r="315" s="4" customFormat="1" ht="15.75" x14ac:dyDescent="0.5"/>
    <row r="316" s="4" customFormat="1" ht="15.75" x14ac:dyDescent="0.5"/>
    <row r="317" s="4" customFormat="1" ht="15.75" x14ac:dyDescent="0.5"/>
    <row r="318" s="4" customFormat="1" ht="15.75" x14ac:dyDescent="0.5"/>
    <row r="319" s="4" customFormat="1" ht="15.75" x14ac:dyDescent="0.5"/>
    <row r="320" s="4" customFormat="1" ht="15.75" x14ac:dyDescent="0.5"/>
    <row r="321" s="4" customFormat="1" ht="15.75" x14ac:dyDescent="0.5"/>
    <row r="322" s="4" customFormat="1" ht="15.75" x14ac:dyDescent="0.5"/>
    <row r="323" s="4" customFormat="1" ht="15.75" x14ac:dyDescent="0.5"/>
    <row r="324" s="4" customFormat="1" ht="15.75" x14ac:dyDescent="0.5"/>
    <row r="325" s="4" customFormat="1" ht="15.75" x14ac:dyDescent="0.5"/>
    <row r="326" s="4" customFormat="1" ht="15.75" x14ac:dyDescent="0.5"/>
    <row r="327" s="4" customFormat="1" ht="15.75" x14ac:dyDescent="0.5"/>
    <row r="328" s="4" customFormat="1" ht="15.75" x14ac:dyDescent="0.5"/>
    <row r="329" s="4" customFormat="1" ht="15.75" x14ac:dyDescent="0.5"/>
    <row r="330" s="4" customFormat="1" ht="15.75" x14ac:dyDescent="0.5"/>
    <row r="331" s="4" customFormat="1" ht="15.75" x14ac:dyDescent="0.5"/>
    <row r="332" s="4" customFormat="1" ht="15.75" x14ac:dyDescent="0.5"/>
    <row r="333" s="4" customFormat="1" ht="15.75" x14ac:dyDescent="0.5"/>
    <row r="334" s="4" customFormat="1" ht="15.75" x14ac:dyDescent="0.5"/>
    <row r="335" s="4" customFormat="1" ht="15.75" x14ac:dyDescent="0.5"/>
    <row r="336" s="4" customFormat="1" ht="15.75" x14ac:dyDescent="0.5"/>
    <row r="337" s="4" customFormat="1" ht="15.75" x14ac:dyDescent="0.5"/>
    <row r="338" s="4" customFormat="1" ht="15.75" x14ac:dyDescent="0.5"/>
    <row r="339" s="4" customFormat="1" ht="15.75" x14ac:dyDescent="0.5"/>
    <row r="340" s="4" customFormat="1" ht="15.75" x14ac:dyDescent="0.5"/>
    <row r="341" s="4" customFormat="1" ht="15.75" x14ac:dyDescent="0.5"/>
    <row r="342" s="4" customFormat="1" ht="15.75" x14ac:dyDescent="0.5"/>
    <row r="343" s="4" customFormat="1" ht="15.75" x14ac:dyDescent="0.5"/>
    <row r="344" s="4" customFormat="1" ht="15.75" x14ac:dyDescent="0.5"/>
    <row r="345" s="4" customFormat="1" ht="15.75" x14ac:dyDescent="0.5"/>
    <row r="346" s="4" customFormat="1" ht="15.75" x14ac:dyDescent="0.5"/>
    <row r="347" s="4" customFormat="1" ht="15.75" x14ac:dyDescent="0.5"/>
    <row r="348" s="4" customFormat="1" ht="15.75" x14ac:dyDescent="0.5"/>
    <row r="349" s="4" customFormat="1" ht="15.75" x14ac:dyDescent="0.5"/>
    <row r="350" s="4" customFormat="1" ht="15.75" x14ac:dyDescent="0.5"/>
    <row r="351" s="4" customFormat="1" ht="15.75" x14ac:dyDescent="0.5"/>
    <row r="352" s="4" customFormat="1" ht="15.75" x14ac:dyDescent="0.5"/>
    <row r="353" s="4" customFormat="1" ht="15.75" x14ac:dyDescent="0.5"/>
    <row r="354" s="4" customFormat="1" ht="15.75" x14ac:dyDescent="0.5"/>
    <row r="355" s="4" customFormat="1" ht="15.75" x14ac:dyDescent="0.5"/>
    <row r="356" s="4" customFormat="1" ht="15.75" x14ac:dyDescent="0.5"/>
    <row r="357" s="4" customFormat="1" ht="15.75" x14ac:dyDescent="0.5"/>
    <row r="358" s="4" customFormat="1" ht="15.75" x14ac:dyDescent="0.5"/>
    <row r="359" s="4" customFormat="1" ht="15.75" x14ac:dyDescent="0.5"/>
    <row r="360" s="4" customFormat="1" ht="15.75" x14ac:dyDescent="0.5"/>
    <row r="361" s="4" customFormat="1" ht="15.75" x14ac:dyDescent="0.5"/>
    <row r="362" s="4" customFormat="1" ht="15.75" x14ac:dyDescent="0.5"/>
    <row r="363" s="4" customFormat="1" ht="15.75" x14ac:dyDescent="0.5"/>
    <row r="364" s="4" customFormat="1" ht="15.75" x14ac:dyDescent="0.5"/>
    <row r="365" s="4" customFormat="1" ht="15.75" x14ac:dyDescent="0.5"/>
    <row r="366" s="4" customFormat="1" ht="15.75" x14ac:dyDescent="0.5"/>
    <row r="367" s="4" customFormat="1" ht="15.75" x14ac:dyDescent="0.5"/>
    <row r="368" s="4" customFormat="1" ht="15.75" x14ac:dyDescent="0.5"/>
    <row r="369" s="4" customFormat="1" ht="15.75" x14ac:dyDescent="0.5"/>
    <row r="370" s="4" customFormat="1" ht="15.75" x14ac:dyDescent="0.5"/>
    <row r="371" s="4" customFormat="1" ht="15.75" x14ac:dyDescent="0.5"/>
    <row r="372" s="4" customFormat="1" ht="15.75" x14ac:dyDescent="0.5"/>
    <row r="373" s="4" customFormat="1" ht="15.75" x14ac:dyDescent="0.5"/>
    <row r="374" s="4" customFormat="1" ht="15.75" x14ac:dyDescent="0.5"/>
    <row r="375" s="4" customFormat="1" ht="15.75" x14ac:dyDescent="0.5"/>
    <row r="376" s="4" customFormat="1" ht="15.75" x14ac:dyDescent="0.5"/>
    <row r="377" s="4" customFormat="1" ht="15.75" x14ac:dyDescent="0.5"/>
    <row r="378" s="4" customFormat="1" ht="15.75" x14ac:dyDescent="0.5"/>
    <row r="379" s="4" customFormat="1" ht="15.75" x14ac:dyDescent="0.5"/>
    <row r="380" s="4" customFormat="1" ht="15.75" x14ac:dyDescent="0.5"/>
    <row r="381" s="4" customFormat="1" ht="15.75" x14ac:dyDescent="0.5"/>
    <row r="382" s="4" customFormat="1" ht="15.75" x14ac:dyDescent="0.5"/>
    <row r="383" s="4" customFormat="1" ht="15.75" x14ac:dyDescent="0.5"/>
    <row r="384" s="4" customFormat="1" ht="15.75" x14ac:dyDescent="0.5"/>
    <row r="385" s="4" customFormat="1" ht="15.75" x14ac:dyDescent="0.5"/>
    <row r="386" s="4" customFormat="1" ht="15.75" x14ac:dyDescent="0.5"/>
    <row r="387" s="4" customFormat="1" ht="15.75" x14ac:dyDescent="0.5"/>
    <row r="388" s="4" customFormat="1" ht="15.75" x14ac:dyDescent="0.5"/>
    <row r="389" s="4" customFormat="1" ht="15.75" x14ac:dyDescent="0.5"/>
    <row r="390" s="4" customFormat="1" ht="15.75" x14ac:dyDescent="0.5"/>
    <row r="391" s="4" customFormat="1" ht="15.75" x14ac:dyDescent="0.5"/>
    <row r="392" s="4" customFormat="1" ht="15.75" x14ac:dyDescent="0.5"/>
    <row r="393" s="4" customFormat="1" ht="15.75" x14ac:dyDescent="0.5"/>
    <row r="394" s="4" customFormat="1" ht="15.75" x14ac:dyDescent="0.5"/>
    <row r="395" s="4" customFormat="1" ht="15.75" x14ac:dyDescent="0.5"/>
    <row r="396" s="4" customFormat="1" ht="15.75" x14ac:dyDescent="0.5"/>
    <row r="397" s="4" customFormat="1" ht="15.75" x14ac:dyDescent="0.5"/>
    <row r="398" s="4" customFormat="1" ht="15.75" x14ac:dyDescent="0.5"/>
    <row r="399" s="4" customFormat="1" ht="15.75" x14ac:dyDescent="0.5"/>
    <row r="400" s="4" customFormat="1" ht="15.75" x14ac:dyDescent="0.5"/>
    <row r="401" s="4" customFormat="1" ht="15.75" x14ac:dyDescent="0.5"/>
    <row r="402" s="4" customFormat="1" ht="15.75" x14ac:dyDescent="0.5"/>
    <row r="403" s="4" customFormat="1" ht="15.75" x14ac:dyDescent="0.5"/>
    <row r="404" s="4" customFormat="1" ht="15.75" x14ac:dyDescent="0.5"/>
    <row r="405" s="4" customFormat="1" ht="15.75" x14ac:dyDescent="0.5"/>
    <row r="406" s="4" customFormat="1" ht="15.75" x14ac:dyDescent="0.5"/>
    <row r="407" s="4" customFormat="1" ht="15.75" x14ac:dyDescent="0.5"/>
    <row r="408" s="4" customFormat="1" ht="15.75" x14ac:dyDescent="0.5"/>
    <row r="409" s="4" customFormat="1" ht="15.75" x14ac:dyDescent="0.5"/>
    <row r="410" s="4" customFormat="1" ht="15.75" x14ac:dyDescent="0.5"/>
    <row r="411" s="4" customFormat="1" ht="15.75" x14ac:dyDescent="0.5"/>
    <row r="412" s="4" customFormat="1" ht="15.75" x14ac:dyDescent="0.5"/>
    <row r="413" s="4" customFormat="1" ht="15.75" x14ac:dyDescent="0.5"/>
    <row r="414" s="4" customFormat="1" ht="15.75" x14ac:dyDescent="0.5"/>
    <row r="415" s="4" customFormat="1" ht="15.75" x14ac:dyDescent="0.5"/>
    <row r="416" s="4" customFormat="1" ht="15.75" x14ac:dyDescent="0.5"/>
    <row r="417" s="4" customFormat="1" ht="15.75" x14ac:dyDescent="0.5"/>
    <row r="418" s="4" customFormat="1" ht="15.75" x14ac:dyDescent="0.5"/>
    <row r="419" s="4" customFormat="1" ht="15.75" x14ac:dyDescent="0.5"/>
    <row r="420" s="4" customFormat="1" ht="15.75" x14ac:dyDescent="0.5"/>
    <row r="421" s="4" customFormat="1" ht="15.75" x14ac:dyDescent="0.5"/>
    <row r="422" s="4" customFormat="1" ht="15.75" x14ac:dyDescent="0.5"/>
    <row r="423" s="4" customFormat="1" ht="15.75" x14ac:dyDescent="0.5"/>
    <row r="424" s="4" customFormat="1" ht="15.75" x14ac:dyDescent="0.5"/>
    <row r="425" s="4" customFormat="1" ht="15.75" x14ac:dyDescent="0.5"/>
    <row r="426" s="4" customFormat="1" ht="15.75" x14ac:dyDescent="0.5"/>
    <row r="427" s="4" customFormat="1" ht="15.75" x14ac:dyDescent="0.5"/>
    <row r="428" s="4" customFormat="1" ht="15.75" x14ac:dyDescent="0.5"/>
    <row r="429" s="4" customFormat="1" ht="15.75" x14ac:dyDescent="0.5"/>
    <row r="430" s="4" customFormat="1" ht="15.75" x14ac:dyDescent="0.5"/>
    <row r="431" s="4" customFormat="1" ht="15.75" x14ac:dyDescent="0.5"/>
    <row r="432" s="4" customFormat="1" ht="15.75" x14ac:dyDescent="0.5"/>
    <row r="433" s="4" customFormat="1" ht="15.75" x14ac:dyDescent="0.5"/>
    <row r="434" s="4" customFormat="1" ht="15.75" x14ac:dyDescent="0.5"/>
    <row r="435" s="4" customFormat="1" ht="15.75" x14ac:dyDescent="0.5"/>
    <row r="436" s="4" customFormat="1" ht="15.75" x14ac:dyDescent="0.5"/>
    <row r="437" s="4" customFormat="1" ht="15.75" x14ac:dyDescent="0.5"/>
    <row r="438" s="4" customFormat="1" ht="15.75" x14ac:dyDescent="0.5"/>
    <row r="439" s="4" customFormat="1" ht="15.75" x14ac:dyDescent="0.5"/>
    <row r="440" s="4" customFormat="1" ht="15.75" x14ac:dyDescent="0.5"/>
    <row r="441" s="4" customFormat="1" ht="15.75" x14ac:dyDescent="0.5"/>
    <row r="442" s="4" customFormat="1" ht="15.75" x14ac:dyDescent="0.5"/>
    <row r="443" s="4" customFormat="1" ht="15.75" x14ac:dyDescent="0.5"/>
    <row r="444" s="4" customFormat="1" ht="15.75" x14ac:dyDescent="0.5"/>
    <row r="445" s="4" customFormat="1" ht="15.75" x14ac:dyDescent="0.5"/>
    <row r="446" s="4" customFormat="1" ht="15.75" x14ac:dyDescent="0.5"/>
    <row r="447" s="4" customFormat="1" ht="15.75" x14ac:dyDescent="0.5"/>
    <row r="448" s="4" customFormat="1" ht="15.75" x14ac:dyDescent="0.5"/>
    <row r="449" s="4" customFormat="1" ht="15.75" x14ac:dyDescent="0.5"/>
    <row r="450" s="4" customFormat="1" ht="15.75" x14ac:dyDescent="0.5"/>
    <row r="451" s="4" customFormat="1" ht="15.75" x14ac:dyDescent="0.5"/>
    <row r="452" s="4" customFormat="1" ht="15.75" x14ac:dyDescent="0.5"/>
    <row r="453" s="4" customFormat="1" ht="15.75" x14ac:dyDescent="0.5"/>
    <row r="454" s="4" customFormat="1" ht="15.75" x14ac:dyDescent="0.5"/>
    <row r="455" s="4" customFormat="1" ht="15.75" x14ac:dyDescent="0.5"/>
    <row r="456" s="4" customFormat="1" ht="15.75" x14ac:dyDescent="0.5"/>
    <row r="457" s="4" customFormat="1" ht="15.75" x14ac:dyDescent="0.5"/>
    <row r="458" s="4" customFormat="1" ht="15.75" x14ac:dyDescent="0.5"/>
    <row r="459" s="4" customFormat="1" ht="15.75" x14ac:dyDescent="0.5"/>
    <row r="460" s="4" customFormat="1" ht="15.75" x14ac:dyDescent="0.5"/>
    <row r="461" s="4" customFormat="1" ht="15.75" x14ac:dyDescent="0.5"/>
    <row r="462" s="4" customFormat="1" ht="15.75" x14ac:dyDescent="0.5"/>
    <row r="463" s="4" customFormat="1" ht="15.75" x14ac:dyDescent="0.5"/>
    <row r="464" s="4" customFormat="1" ht="15.75" x14ac:dyDescent="0.5"/>
    <row r="465" s="4" customFormat="1" ht="15.75" x14ac:dyDescent="0.5"/>
    <row r="466" s="4" customFormat="1" ht="15.75" x14ac:dyDescent="0.5"/>
    <row r="467" s="4" customFormat="1" ht="15.75" x14ac:dyDescent="0.5"/>
    <row r="468" s="4" customFormat="1" ht="15.75" x14ac:dyDescent="0.5"/>
    <row r="469" s="4" customFormat="1" ht="15.75" x14ac:dyDescent="0.5"/>
    <row r="470" s="4" customFormat="1" ht="15.75" x14ac:dyDescent="0.5"/>
    <row r="471" s="4" customFormat="1" ht="15.75" x14ac:dyDescent="0.5"/>
    <row r="472" s="4" customFormat="1" ht="15.75" x14ac:dyDescent="0.5"/>
    <row r="473" s="4" customFormat="1" ht="15.75" x14ac:dyDescent="0.5"/>
    <row r="474" s="4" customFormat="1" ht="15.75" x14ac:dyDescent="0.5"/>
    <row r="475" s="4" customFormat="1" ht="15.75" x14ac:dyDescent="0.5"/>
    <row r="476" s="4" customFormat="1" ht="15.75" x14ac:dyDescent="0.5"/>
    <row r="477" s="4" customFormat="1" ht="15.75" x14ac:dyDescent="0.5"/>
    <row r="478" s="4" customFormat="1" ht="15.75" x14ac:dyDescent="0.5"/>
    <row r="479" s="4" customFormat="1" ht="15.75" x14ac:dyDescent="0.5"/>
    <row r="480" s="4" customFormat="1" ht="15.75" x14ac:dyDescent="0.5"/>
    <row r="481" s="4" customFormat="1" ht="15.75" x14ac:dyDescent="0.5"/>
    <row r="482" s="4" customFormat="1" ht="15.75" x14ac:dyDescent="0.5"/>
    <row r="483" s="4" customFormat="1" ht="15.75" x14ac:dyDescent="0.5"/>
    <row r="484" s="4" customFormat="1" ht="15.75" x14ac:dyDescent="0.5"/>
    <row r="485" s="4" customFormat="1" ht="15.75" x14ac:dyDescent="0.5"/>
    <row r="486" s="4" customFormat="1" ht="15.75" x14ac:dyDescent="0.5"/>
    <row r="487" s="4" customFormat="1" ht="15.75" x14ac:dyDescent="0.5"/>
    <row r="488" s="4" customFormat="1" ht="15.75" x14ac:dyDescent="0.5"/>
    <row r="489" s="4" customFormat="1" ht="15.75" x14ac:dyDescent="0.5"/>
    <row r="490" s="4" customFormat="1" ht="15.75" x14ac:dyDescent="0.5"/>
    <row r="491" s="4" customFormat="1" ht="15.75" x14ac:dyDescent="0.5"/>
    <row r="492" s="4" customFormat="1" ht="15.75" x14ac:dyDescent="0.5"/>
    <row r="493" s="4" customFormat="1" ht="15.75" x14ac:dyDescent="0.5"/>
    <row r="494" s="4" customFormat="1" ht="15.75" x14ac:dyDescent="0.5"/>
    <row r="495" s="4" customFormat="1" ht="15.75" x14ac:dyDescent="0.5"/>
    <row r="496" s="4" customFormat="1" ht="15.75" x14ac:dyDescent="0.5"/>
    <row r="497" s="4" customFormat="1" ht="15.75" x14ac:dyDescent="0.5"/>
    <row r="498" s="4" customFormat="1" ht="15.75" x14ac:dyDescent="0.5"/>
    <row r="499" s="4" customFormat="1" ht="15.75" x14ac:dyDescent="0.5"/>
    <row r="500" s="4" customFormat="1" ht="15.75" x14ac:dyDescent="0.5"/>
    <row r="501" s="4" customFormat="1" ht="15.75" x14ac:dyDescent="0.5"/>
    <row r="502" s="4" customFormat="1" ht="15.75" x14ac:dyDescent="0.5"/>
    <row r="503" s="4" customFormat="1" ht="15.75" x14ac:dyDescent="0.5"/>
    <row r="504" s="4" customFormat="1" ht="15.75" x14ac:dyDescent="0.5"/>
    <row r="505" s="4" customFormat="1" ht="15.75" x14ac:dyDescent="0.5"/>
    <row r="506" s="4" customFormat="1" ht="15.75" x14ac:dyDescent="0.5"/>
    <row r="507" s="4" customFormat="1" ht="15.75" x14ac:dyDescent="0.5"/>
    <row r="508" s="4" customFormat="1" ht="15.75" x14ac:dyDescent="0.5"/>
    <row r="509" s="4" customFormat="1" ht="15.75" x14ac:dyDescent="0.5"/>
    <row r="510" s="4" customFormat="1" ht="15.75" x14ac:dyDescent="0.5"/>
    <row r="511" s="4" customFormat="1" ht="15.75" x14ac:dyDescent="0.5"/>
    <row r="512" s="4" customFormat="1" ht="15.75" x14ac:dyDescent="0.5"/>
    <row r="513" s="4" customFormat="1" ht="15.75" x14ac:dyDescent="0.5"/>
    <row r="514" s="4" customFormat="1" ht="15.75" x14ac:dyDescent="0.5"/>
    <row r="515" s="4" customFormat="1" ht="15.75" x14ac:dyDescent="0.5"/>
    <row r="516" s="4" customFormat="1" ht="15.75" x14ac:dyDescent="0.5"/>
    <row r="517" s="4" customFormat="1" ht="15.75" x14ac:dyDescent="0.5"/>
    <row r="518" s="4" customFormat="1" ht="15.75" x14ac:dyDescent="0.5"/>
    <row r="519" s="4" customFormat="1" ht="15.75" x14ac:dyDescent="0.5"/>
    <row r="520" s="4" customFormat="1" ht="15.75" x14ac:dyDescent="0.5"/>
    <row r="521" s="4" customFormat="1" ht="15.75" x14ac:dyDescent="0.5"/>
    <row r="522" s="4" customFormat="1" ht="15.75" x14ac:dyDescent="0.5"/>
    <row r="523" s="4" customFormat="1" ht="15.75" x14ac:dyDescent="0.5"/>
    <row r="524" s="4" customFormat="1" ht="15.75" x14ac:dyDescent="0.5"/>
    <row r="525" s="4" customFormat="1" ht="15.75" x14ac:dyDescent="0.5"/>
    <row r="526" s="4" customFormat="1" ht="15.75" x14ac:dyDescent="0.5"/>
    <row r="527" s="4" customFormat="1" ht="15.75" x14ac:dyDescent="0.5"/>
    <row r="528" s="4" customFormat="1" ht="15.75" x14ac:dyDescent="0.5"/>
    <row r="529" s="4" customFormat="1" ht="15.75" x14ac:dyDescent="0.5"/>
    <row r="530" s="4" customFormat="1" ht="15.75" x14ac:dyDescent="0.5"/>
    <row r="531" s="4" customFormat="1" ht="15.75" x14ac:dyDescent="0.5"/>
    <row r="532" s="4" customFormat="1" ht="15.75" x14ac:dyDescent="0.5"/>
    <row r="533" s="4" customFormat="1" ht="15.75" x14ac:dyDescent="0.5"/>
    <row r="534" s="4" customFormat="1" ht="15.75" x14ac:dyDescent="0.5"/>
    <row r="535" s="4" customFormat="1" ht="15.75" x14ac:dyDescent="0.5"/>
    <row r="536" s="4" customFormat="1" ht="15.75" x14ac:dyDescent="0.5"/>
    <row r="537" s="4" customFormat="1" ht="15.75" x14ac:dyDescent="0.5"/>
    <row r="538" s="4" customFormat="1" ht="15.75" x14ac:dyDescent="0.5"/>
    <row r="539" s="4" customFormat="1" ht="15.75" x14ac:dyDescent="0.5"/>
    <row r="540" s="4" customFormat="1" ht="15.75" x14ac:dyDescent="0.5"/>
    <row r="541" s="4" customFormat="1" ht="15.75" x14ac:dyDescent="0.5"/>
    <row r="542" s="4" customFormat="1" ht="15.75" x14ac:dyDescent="0.5"/>
    <row r="543" s="4" customFormat="1" ht="15.75" x14ac:dyDescent="0.5"/>
    <row r="544" s="4" customFormat="1" ht="15.75" x14ac:dyDescent="0.5"/>
    <row r="545" s="4" customFormat="1" ht="15.75" x14ac:dyDescent="0.5"/>
    <row r="546" s="4" customFormat="1" ht="15.75" x14ac:dyDescent="0.5"/>
    <row r="547" s="4" customFormat="1" ht="15.75" x14ac:dyDescent="0.5"/>
    <row r="548" s="4" customFormat="1" ht="15.75" x14ac:dyDescent="0.5"/>
    <row r="549" s="4" customFormat="1" ht="15.75" x14ac:dyDescent="0.5"/>
    <row r="550" s="4" customFormat="1" ht="15.75" x14ac:dyDescent="0.5"/>
    <row r="551" s="4" customFormat="1" ht="15.75" x14ac:dyDescent="0.5"/>
    <row r="552" s="4" customFormat="1" ht="15.75" x14ac:dyDescent="0.5"/>
    <row r="553" s="4" customFormat="1" ht="15.75" x14ac:dyDescent="0.5"/>
    <row r="554" s="4" customFormat="1" ht="15.75" x14ac:dyDescent="0.5"/>
    <row r="555" s="4" customFormat="1" ht="15.75" x14ac:dyDescent="0.5"/>
    <row r="556" s="4" customFormat="1" ht="15.75" x14ac:dyDescent="0.5"/>
    <row r="557" s="4" customFormat="1" ht="15.75" x14ac:dyDescent="0.5"/>
    <row r="558" s="4" customFormat="1" ht="15.75" x14ac:dyDescent="0.5"/>
    <row r="559" s="4" customFormat="1" ht="15.75" x14ac:dyDescent="0.5"/>
    <row r="560" s="4" customFormat="1" ht="15.75" x14ac:dyDescent="0.5"/>
    <row r="561" s="4" customFormat="1" ht="15.75" x14ac:dyDescent="0.5"/>
    <row r="562" s="4" customFormat="1" ht="15.75" x14ac:dyDescent="0.5"/>
    <row r="563" s="4" customFormat="1" ht="15.75" x14ac:dyDescent="0.5"/>
    <row r="564" s="4" customFormat="1" ht="15.75" x14ac:dyDescent="0.5"/>
    <row r="565" s="4" customFormat="1" ht="15.75" x14ac:dyDescent="0.5"/>
    <row r="566" s="4" customFormat="1" ht="15.75" x14ac:dyDescent="0.5"/>
    <row r="567" s="4" customFormat="1" ht="15.75" x14ac:dyDescent="0.5"/>
    <row r="568" s="4" customFormat="1" ht="15.75" x14ac:dyDescent="0.5"/>
    <row r="569" s="4" customFormat="1" ht="15.75" x14ac:dyDescent="0.5"/>
    <row r="570" s="4" customFormat="1" ht="15.75" x14ac:dyDescent="0.5"/>
    <row r="571" s="4" customFormat="1" ht="15.75" x14ac:dyDescent="0.5"/>
    <row r="572" s="4" customFormat="1" ht="15.75" x14ac:dyDescent="0.5"/>
    <row r="573" s="4" customFormat="1" ht="15.75" x14ac:dyDescent="0.5"/>
    <row r="574" s="4" customFormat="1" ht="15.75" x14ac:dyDescent="0.5"/>
    <row r="575" s="4" customFormat="1" ht="15.75" x14ac:dyDescent="0.5"/>
    <row r="576" s="4" customFormat="1" ht="15.75" x14ac:dyDescent="0.5"/>
    <row r="577" s="4" customFormat="1" ht="15.75" x14ac:dyDescent="0.5"/>
    <row r="578" s="4" customFormat="1" ht="15.75" x14ac:dyDescent="0.5"/>
    <row r="579" s="4" customFormat="1" ht="15.75" x14ac:dyDescent="0.5"/>
    <row r="580" s="4" customFormat="1" ht="15.75" x14ac:dyDescent="0.5"/>
    <row r="581" s="4" customFormat="1" ht="15.75" x14ac:dyDescent="0.5"/>
    <row r="582" s="4" customFormat="1" ht="15.75" x14ac:dyDescent="0.5"/>
    <row r="583" s="4" customFormat="1" ht="15.75" x14ac:dyDescent="0.5"/>
    <row r="584" s="4" customFormat="1" ht="15.75" x14ac:dyDescent="0.5"/>
    <row r="585" s="4" customFormat="1" ht="15.75" x14ac:dyDescent="0.5"/>
    <row r="586" s="4" customFormat="1" ht="15.75" x14ac:dyDescent="0.5"/>
    <row r="587" s="4" customFormat="1" ht="15.75" x14ac:dyDescent="0.5"/>
    <row r="588" s="4" customFormat="1" ht="15.75" x14ac:dyDescent="0.5"/>
    <row r="589" s="4" customFormat="1" ht="15.75" x14ac:dyDescent="0.5"/>
    <row r="590" s="4" customFormat="1" ht="15.75" x14ac:dyDescent="0.5"/>
    <row r="591" s="4" customFormat="1" ht="15.75" x14ac:dyDescent="0.5"/>
    <row r="592" s="4" customFormat="1" ht="15.75" x14ac:dyDescent="0.5"/>
    <row r="593" s="4" customFormat="1" ht="15.75" x14ac:dyDescent="0.5"/>
    <row r="594" s="4" customFormat="1" ht="15.75" x14ac:dyDescent="0.5"/>
    <row r="595" s="4" customFormat="1" ht="15.75" x14ac:dyDescent="0.5"/>
    <row r="596" s="4" customFormat="1" ht="15.75" x14ac:dyDescent="0.5"/>
    <row r="597" s="4" customFormat="1" ht="15.75" x14ac:dyDescent="0.5"/>
    <row r="598" s="4" customFormat="1" ht="15.75" x14ac:dyDescent="0.5"/>
    <row r="599" s="4" customFormat="1" ht="15.75" x14ac:dyDescent="0.5"/>
    <row r="600" s="4" customFormat="1" ht="15.75" x14ac:dyDescent="0.5"/>
    <row r="601" s="4" customFormat="1" ht="15.75" x14ac:dyDescent="0.5"/>
    <row r="602" s="4" customFormat="1" ht="15.75" x14ac:dyDescent="0.5"/>
    <row r="603" s="4" customFormat="1" ht="15.75" x14ac:dyDescent="0.5"/>
    <row r="604" s="4" customFormat="1" ht="15.75" x14ac:dyDescent="0.5"/>
    <row r="605" s="4" customFormat="1" ht="15.75" x14ac:dyDescent="0.5"/>
    <row r="606" s="4" customFormat="1" ht="15.75" x14ac:dyDescent="0.5"/>
    <row r="607" s="4" customFormat="1" ht="15.75" x14ac:dyDescent="0.5"/>
    <row r="608" s="4" customFormat="1" ht="15.75" x14ac:dyDescent="0.5"/>
    <row r="609" s="4" customFormat="1" ht="15.75" x14ac:dyDescent="0.5"/>
    <row r="610" s="4" customFormat="1" ht="15.75" x14ac:dyDescent="0.5"/>
    <row r="611" s="4" customFormat="1" ht="15.75" x14ac:dyDescent="0.5"/>
    <row r="612" s="4" customFormat="1" ht="15.75" x14ac:dyDescent="0.5"/>
    <row r="613" s="4" customFormat="1" ht="15.75" x14ac:dyDescent="0.5"/>
    <row r="614" s="4" customFormat="1" ht="15.75" x14ac:dyDescent="0.5"/>
    <row r="615" s="4" customFormat="1" ht="15.75" x14ac:dyDescent="0.5"/>
    <row r="616" s="4" customFormat="1" ht="15.75" x14ac:dyDescent="0.5"/>
    <row r="617" s="4" customFormat="1" ht="15.75" x14ac:dyDescent="0.5"/>
    <row r="618" s="4" customFormat="1" ht="15.75" x14ac:dyDescent="0.5"/>
    <row r="619" s="4" customFormat="1" ht="15.75" x14ac:dyDescent="0.5"/>
    <row r="620" s="4" customFormat="1" ht="15.75" x14ac:dyDescent="0.5"/>
    <row r="621" s="4" customFormat="1" ht="15.75" x14ac:dyDescent="0.5"/>
    <row r="622" s="4" customFormat="1" ht="15.75" x14ac:dyDescent="0.5"/>
    <row r="623" s="4" customFormat="1" ht="15.75" x14ac:dyDescent="0.5"/>
    <row r="624" s="4" customFormat="1" ht="15.75" x14ac:dyDescent="0.5"/>
    <row r="625" s="4" customFormat="1" ht="15.75" x14ac:dyDescent="0.5"/>
    <row r="626" s="4" customFormat="1" ht="15.75" x14ac:dyDescent="0.5"/>
    <row r="627" s="4" customFormat="1" ht="15.75" x14ac:dyDescent="0.5"/>
    <row r="628" s="4" customFormat="1" ht="15.75" x14ac:dyDescent="0.5"/>
    <row r="629" s="4" customFormat="1" ht="15.75" x14ac:dyDescent="0.5"/>
    <row r="630" s="4" customFormat="1" ht="15.75" x14ac:dyDescent="0.5"/>
    <row r="631" s="4" customFormat="1" ht="15.75" x14ac:dyDescent="0.5"/>
    <row r="632" s="4" customFormat="1" ht="15.75" x14ac:dyDescent="0.5"/>
    <row r="633" s="4" customFormat="1" ht="15.75" x14ac:dyDescent="0.5"/>
    <row r="634" s="4" customFormat="1" ht="15.75" x14ac:dyDescent="0.5"/>
    <row r="635" s="4" customFormat="1" ht="15.75" x14ac:dyDescent="0.5"/>
    <row r="636" s="4" customFormat="1" ht="15.75" x14ac:dyDescent="0.5"/>
    <row r="637" s="4" customFormat="1" ht="15.75" x14ac:dyDescent="0.5"/>
    <row r="638" s="4" customFormat="1" ht="15.75" x14ac:dyDescent="0.5"/>
    <row r="639" s="4" customFormat="1" ht="15.75" x14ac:dyDescent="0.5"/>
    <row r="640" s="4" customFormat="1" ht="15.75" x14ac:dyDescent="0.5"/>
    <row r="641" s="4" customFormat="1" ht="15.75" x14ac:dyDescent="0.5"/>
    <row r="642" s="4" customFormat="1" ht="15.75" x14ac:dyDescent="0.5"/>
    <row r="643" s="4" customFormat="1" ht="15.75" x14ac:dyDescent="0.5"/>
    <row r="644" s="4" customFormat="1" ht="15.75" x14ac:dyDescent="0.5"/>
    <row r="645" s="4" customFormat="1" ht="15.75" x14ac:dyDescent="0.5"/>
    <row r="646" s="4" customFormat="1" ht="15.75" x14ac:dyDescent="0.5"/>
    <row r="647" s="4" customFormat="1" ht="15.75" x14ac:dyDescent="0.5"/>
    <row r="648" s="4" customFormat="1" ht="15.75" x14ac:dyDescent="0.5"/>
    <row r="649" s="4" customFormat="1" ht="15.75" x14ac:dyDescent="0.5"/>
    <row r="650" s="4" customFormat="1" ht="15.75" x14ac:dyDescent="0.5"/>
    <row r="651" s="4" customFormat="1" ht="15.75" x14ac:dyDescent="0.5"/>
    <row r="652" s="4" customFormat="1" ht="15.75" x14ac:dyDescent="0.5"/>
    <row r="653" s="4" customFormat="1" ht="15.75" x14ac:dyDescent="0.5"/>
    <row r="654" s="4" customFormat="1" ht="15.75" x14ac:dyDescent="0.5"/>
    <row r="655" s="4" customFormat="1" ht="15.75" x14ac:dyDescent="0.5"/>
    <row r="656" s="4" customFormat="1" ht="15.75" x14ac:dyDescent="0.5"/>
    <row r="657" s="4" customFormat="1" ht="15.75" x14ac:dyDescent="0.5"/>
    <row r="658" s="4" customFormat="1" ht="15.75" x14ac:dyDescent="0.5"/>
    <row r="659" s="4" customFormat="1" ht="15.75" x14ac:dyDescent="0.5"/>
    <row r="660" s="4" customFormat="1" ht="15.75" x14ac:dyDescent="0.5"/>
    <row r="661" s="4" customFormat="1" ht="15.75" x14ac:dyDescent="0.5"/>
    <row r="662" s="4" customFormat="1" ht="15.75" x14ac:dyDescent="0.5"/>
    <row r="663" s="4" customFormat="1" ht="15.75" x14ac:dyDescent="0.5"/>
    <row r="664" s="4" customFormat="1" ht="15.75" x14ac:dyDescent="0.5"/>
    <row r="665" s="4" customFormat="1" ht="15.75" x14ac:dyDescent="0.5"/>
    <row r="666" s="4" customFormat="1" ht="15.75" x14ac:dyDescent="0.5"/>
    <row r="667" s="4" customFormat="1" ht="15.75" x14ac:dyDescent="0.5"/>
    <row r="668" s="4" customFormat="1" ht="15.75" x14ac:dyDescent="0.5"/>
    <row r="669" s="4" customFormat="1" ht="15.75" x14ac:dyDescent="0.5"/>
    <row r="670" s="4" customFormat="1" ht="15.75" x14ac:dyDescent="0.5"/>
    <row r="671" s="4" customFormat="1" ht="15.75" x14ac:dyDescent="0.5"/>
    <row r="672" s="4" customFormat="1" ht="15.75" x14ac:dyDescent="0.5"/>
    <row r="673" s="4" customFormat="1" ht="15.75" x14ac:dyDescent="0.5"/>
    <row r="674" s="4" customFormat="1" ht="15.75" x14ac:dyDescent="0.5"/>
    <row r="675" s="4" customFormat="1" ht="15.75" x14ac:dyDescent="0.5"/>
    <row r="676" s="4" customFormat="1" ht="15.75" x14ac:dyDescent="0.5"/>
    <row r="677" s="4" customFormat="1" ht="15.75" x14ac:dyDescent="0.5"/>
    <row r="678" s="4" customFormat="1" ht="15.75" x14ac:dyDescent="0.5"/>
    <row r="679" s="4" customFormat="1" ht="15.75" x14ac:dyDescent="0.5"/>
    <row r="680" s="4" customFormat="1" ht="15.75" x14ac:dyDescent="0.5"/>
    <row r="681" s="4" customFormat="1" ht="15.75" x14ac:dyDescent="0.5"/>
    <row r="682" s="4" customFormat="1" ht="15.75" x14ac:dyDescent="0.5"/>
    <row r="683" s="4" customFormat="1" ht="15.75" x14ac:dyDescent="0.5"/>
    <row r="684" s="4" customFormat="1" ht="15.75" x14ac:dyDescent="0.5"/>
    <row r="685" s="4" customFormat="1" ht="15.75" x14ac:dyDescent="0.5"/>
    <row r="686" s="4" customFormat="1" ht="15.75" x14ac:dyDescent="0.5"/>
    <row r="687" s="4" customFormat="1" ht="15.75" x14ac:dyDescent="0.5"/>
    <row r="688" s="4" customFormat="1" ht="15.75" x14ac:dyDescent="0.5"/>
    <row r="689" s="4" customFormat="1" ht="15.75" x14ac:dyDescent="0.5"/>
    <row r="690" s="4" customFormat="1" ht="15.75" x14ac:dyDescent="0.5"/>
    <row r="691" s="4" customFormat="1" ht="15.75" x14ac:dyDescent="0.5"/>
    <row r="692" s="4" customFormat="1" ht="15.75" x14ac:dyDescent="0.5"/>
    <row r="693" s="4" customFormat="1" ht="15.75" x14ac:dyDescent="0.5"/>
    <row r="694" s="4" customFormat="1" ht="15.75" x14ac:dyDescent="0.5"/>
    <row r="695" s="4" customFormat="1" ht="15.75" x14ac:dyDescent="0.5"/>
    <row r="696" s="4" customFormat="1" ht="15.75" x14ac:dyDescent="0.5"/>
    <row r="697" s="4" customFormat="1" ht="15.75" x14ac:dyDescent="0.5"/>
    <row r="698" s="4" customFormat="1" ht="15.75" x14ac:dyDescent="0.5"/>
    <row r="699" s="4" customFormat="1" ht="15.75" x14ac:dyDescent="0.5"/>
    <row r="700" s="4" customFormat="1" ht="15.75" x14ac:dyDescent="0.5"/>
    <row r="701" s="4" customFormat="1" ht="15.75" x14ac:dyDescent="0.5"/>
    <row r="702" s="4" customFormat="1" ht="15.75" x14ac:dyDescent="0.5"/>
    <row r="703" s="4" customFormat="1" ht="15.75" x14ac:dyDescent="0.5"/>
    <row r="704" s="4" customFormat="1" ht="15.75" x14ac:dyDescent="0.5"/>
    <row r="705" s="4" customFormat="1" ht="15.75" x14ac:dyDescent="0.5"/>
    <row r="706" s="4" customFormat="1" ht="15.75" x14ac:dyDescent="0.5"/>
    <row r="707" s="4" customFormat="1" ht="15.75" x14ac:dyDescent="0.5"/>
    <row r="708" s="4" customFormat="1" ht="15.75" x14ac:dyDescent="0.5"/>
    <row r="709" s="4" customFormat="1" ht="15.75" x14ac:dyDescent="0.5"/>
    <row r="710" s="4" customFormat="1" ht="15.75" x14ac:dyDescent="0.5"/>
    <row r="711" s="4" customFormat="1" ht="15.75" x14ac:dyDescent="0.5"/>
    <row r="712" s="4" customFormat="1" ht="15.75" x14ac:dyDescent="0.5"/>
    <row r="713" s="4" customFormat="1" ht="15.75" x14ac:dyDescent="0.5"/>
    <row r="714" s="4" customFormat="1" ht="15.75" x14ac:dyDescent="0.5"/>
    <row r="715" s="4" customFormat="1" ht="15.75" x14ac:dyDescent="0.5"/>
    <row r="716" s="4" customFormat="1" ht="15.75" x14ac:dyDescent="0.5"/>
    <row r="717" s="4" customFormat="1" ht="15.75" x14ac:dyDescent="0.5"/>
    <row r="718" s="4" customFormat="1" ht="15.75" x14ac:dyDescent="0.5"/>
    <row r="719" s="4" customFormat="1" ht="15.75" x14ac:dyDescent="0.5"/>
    <row r="720" s="4" customFormat="1" ht="15.75" x14ac:dyDescent="0.5"/>
    <row r="721" s="4" customFormat="1" ht="15.75" x14ac:dyDescent="0.5"/>
    <row r="722" s="4" customFormat="1" ht="15.75" x14ac:dyDescent="0.5"/>
    <row r="723" s="4" customFormat="1" ht="15.75" x14ac:dyDescent="0.5"/>
    <row r="724" s="4" customFormat="1" ht="15.75" x14ac:dyDescent="0.5"/>
    <row r="725" s="4" customFormat="1" ht="15.75" x14ac:dyDescent="0.5"/>
    <row r="726" s="4" customFormat="1" ht="15.75" x14ac:dyDescent="0.5"/>
    <row r="727" s="4" customFormat="1" ht="15.75" x14ac:dyDescent="0.5"/>
    <row r="728" s="4" customFormat="1" ht="15.75" x14ac:dyDescent="0.5"/>
    <row r="729" s="4" customFormat="1" ht="15.75" x14ac:dyDescent="0.5"/>
    <row r="730" s="4" customFormat="1" ht="15.75" x14ac:dyDescent="0.5"/>
    <row r="731" s="4" customFormat="1" ht="15.75" x14ac:dyDescent="0.5"/>
    <row r="732" s="4" customFormat="1" ht="15.75" x14ac:dyDescent="0.5"/>
    <row r="733" s="4" customFormat="1" ht="15.75" x14ac:dyDescent="0.5"/>
    <row r="734" s="4" customFormat="1" ht="15.75" x14ac:dyDescent="0.5"/>
    <row r="735" s="4" customFormat="1" ht="15.75" x14ac:dyDescent="0.5"/>
    <row r="736" s="4" customFormat="1" ht="15.75" x14ac:dyDescent="0.5"/>
    <row r="737" s="4" customFormat="1" ht="15.75" x14ac:dyDescent="0.5"/>
    <row r="738" s="4" customFormat="1" ht="15.75" x14ac:dyDescent="0.5"/>
    <row r="739" s="4" customFormat="1" ht="15.75" x14ac:dyDescent="0.5"/>
    <row r="740" s="4" customFormat="1" ht="15.75" x14ac:dyDescent="0.5"/>
    <row r="741" s="4" customFormat="1" ht="15.75" x14ac:dyDescent="0.5"/>
    <row r="742" s="4" customFormat="1" ht="15.75" x14ac:dyDescent="0.5"/>
    <row r="743" s="4" customFormat="1" ht="15.75" x14ac:dyDescent="0.5"/>
    <row r="744" s="4" customFormat="1" ht="15.75" x14ac:dyDescent="0.5"/>
    <row r="745" s="4" customFormat="1" ht="15.75" x14ac:dyDescent="0.5"/>
    <row r="746" s="4" customFormat="1" ht="15.75" x14ac:dyDescent="0.5"/>
    <row r="747" s="4" customFormat="1" ht="15.75" x14ac:dyDescent="0.5"/>
    <row r="748" s="4" customFormat="1" ht="15.75" x14ac:dyDescent="0.5"/>
    <row r="749" s="4" customFormat="1" ht="15.75" x14ac:dyDescent="0.5"/>
    <row r="750" s="4" customFormat="1" ht="15.75" x14ac:dyDescent="0.5"/>
    <row r="751" s="4" customFormat="1" ht="15.75" x14ac:dyDescent="0.5"/>
    <row r="752" s="4" customFormat="1" ht="15.75" x14ac:dyDescent="0.5"/>
    <row r="753" s="4" customFormat="1" ht="15.75" x14ac:dyDescent="0.5"/>
    <row r="754" s="4" customFormat="1" ht="15.75" x14ac:dyDescent="0.5"/>
    <row r="755" s="4" customFormat="1" ht="15.75" x14ac:dyDescent="0.5"/>
    <row r="756" s="4" customFormat="1" ht="15.75" x14ac:dyDescent="0.5"/>
    <row r="757" s="4" customFormat="1" ht="15.75" x14ac:dyDescent="0.5"/>
    <row r="758" s="4" customFormat="1" ht="15.75" x14ac:dyDescent="0.5"/>
    <row r="759" s="4" customFormat="1" ht="15.75" x14ac:dyDescent="0.5"/>
    <row r="760" s="4" customFormat="1" ht="15.75" x14ac:dyDescent="0.5"/>
    <row r="761" s="4" customFormat="1" ht="15.75" x14ac:dyDescent="0.5"/>
    <row r="762" s="4" customFormat="1" ht="15.75" x14ac:dyDescent="0.5"/>
    <row r="763" s="4" customFormat="1" ht="15.75" x14ac:dyDescent="0.5"/>
    <row r="764" s="4" customFormat="1" ht="15.75" x14ac:dyDescent="0.5"/>
    <row r="765" s="4" customFormat="1" ht="15.75" x14ac:dyDescent="0.5"/>
    <row r="766" s="4" customFormat="1" ht="15.75" x14ac:dyDescent="0.5"/>
    <row r="767" s="4" customFormat="1" ht="15.75" x14ac:dyDescent="0.5"/>
    <row r="768" s="4" customFormat="1" ht="15.75" x14ac:dyDescent="0.5"/>
    <row r="769" s="4" customFormat="1" ht="15.75" x14ac:dyDescent="0.5"/>
    <row r="770" s="4" customFormat="1" ht="15.75" x14ac:dyDescent="0.5"/>
    <row r="771" s="4" customFormat="1" ht="15.75" x14ac:dyDescent="0.5"/>
    <row r="772" s="4" customFormat="1" ht="15.75" x14ac:dyDescent="0.5"/>
    <row r="773" s="4" customFormat="1" ht="15.75" x14ac:dyDescent="0.5"/>
    <row r="774" s="4" customFormat="1" ht="15.75" x14ac:dyDescent="0.5"/>
    <row r="775" s="4" customFormat="1" ht="15.75" x14ac:dyDescent="0.5"/>
    <row r="776" s="4" customFormat="1" ht="15.75" x14ac:dyDescent="0.5"/>
    <row r="777" s="4" customFormat="1" ht="15.75" x14ac:dyDescent="0.5"/>
    <row r="778" s="4" customFormat="1" ht="15.75" x14ac:dyDescent="0.5"/>
    <row r="779" s="4" customFormat="1" ht="15.75" x14ac:dyDescent="0.5"/>
    <row r="780" s="4" customFormat="1" ht="15.75" x14ac:dyDescent="0.5"/>
    <row r="781" s="4" customFormat="1" ht="15.75" x14ac:dyDescent="0.5"/>
    <row r="782" s="4" customFormat="1" ht="15.75" x14ac:dyDescent="0.5"/>
    <row r="783" s="4" customFormat="1" ht="15.75" x14ac:dyDescent="0.5"/>
    <row r="784" s="4" customFormat="1" ht="15.75" x14ac:dyDescent="0.5"/>
    <row r="785" s="4" customFormat="1" ht="15.75" x14ac:dyDescent="0.5"/>
    <row r="786" s="4" customFormat="1" ht="15.75" x14ac:dyDescent="0.5"/>
    <row r="787" s="4" customFormat="1" ht="15.75" x14ac:dyDescent="0.5"/>
    <row r="788" s="4" customFormat="1" ht="15.75" x14ac:dyDescent="0.5"/>
    <row r="789" s="4" customFormat="1" ht="15.75" x14ac:dyDescent="0.5"/>
    <row r="790" s="4" customFormat="1" ht="15.75" x14ac:dyDescent="0.5"/>
    <row r="791" s="4" customFormat="1" ht="15.75" x14ac:dyDescent="0.5"/>
    <row r="792" s="4" customFormat="1" ht="15.75" x14ac:dyDescent="0.5"/>
    <row r="793" s="4" customFormat="1" ht="15.75" x14ac:dyDescent="0.5"/>
    <row r="794" s="4" customFormat="1" ht="15.75" x14ac:dyDescent="0.5"/>
    <row r="795" s="4" customFormat="1" ht="15.75" x14ac:dyDescent="0.5"/>
    <row r="796" s="4" customFormat="1" ht="15.75" x14ac:dyDescent="0.5"/>
    <row r="797" s="4" customFormat="1" ht="15.75" x14ac:dyDescent="0.5"/>
    <row r="798" s="4" customFormat="1" ht="15.75" x14ac:dyDescent="0.5"/>
    <row r="799" s="4" customFormat="1" ht="15.75" x14ac:dyDescent="0.5"/>
    <row r="800" s="4" customFormat="1" ht="15.75" x14ac:dyDescent="0.5"/>
    <row r="801" s="4" customFormat="1" ht="15.75" x14ac:dyDescent="0.5"/>
    <row r="802" s="4" customFormat="1" ht="15.75" x14ac:dyDescent="0.5"/>
    <row r="803" s="4" customFormat="1" ht="15.75" x14ac:dyDescent="0.5"/>
    <row r="804" s="4" customFormat="1" ht="15.75" x14ac:dyDescent="0.5"/>
    <row r="805" s="4" customFormat="1" ht="15.75" x14ac:dyDescent="0.5"/>
    <row r="806" s="4" customFormat="1" ht="15.75" x14ac:dyDescent="0.5"/>
    <row r="807" s="4" customFormat="1" ht="15.75" x14ac:dyDescent="0.5"/>
    <row r="808" s="4" customFormat="1" ht="15.75" x14ac:dyDescent="0.5"/>
    <row r="809" s="4" customFormat="1" ht="15.75" x14ac:dyDescent="0.5"/>
    <row r="810" s="4" customFormat="1" ht="15.75" x14ac:dyDescent="0.5"/>
    <row r="811" s="4" customFormat="1" ht="15.75" x14ac:dyDescent="0.5"/>
    <row r="812" s="4" customFormat="1" ht="15.75" x14ac:dyDescent="0.5"/>
    <row r="813" s="4" customFormat="1" ht="15.75" x14ac:dyDescent="0.5"/>
    <row r="814" s="4" customFormat="1" ht="15.75" x14ac:dyDescent="0.5"/>
    <row r="815" s="4" customFormat="1" ht="15.75" x14ac:dyDescent="0.5"/>
    <row r="816" s="4" customFormat="1" ht="15.75" x14ac:dyDescent="0.5"/>
    <row r="817" s="4" customFormat="1" ht="15.75" x14ac:dyDescent="0.5"/>
    <row r="818" s="4" customFormat="1" ht="15.75" x14ac:dyDescent="0.5"/>
    <row r="819" s="4" customFormat="1" ht="15.75" x14ac:dyDescent="0.5"/>
    <row r="820" s="4" customFormat="1" ht="15.75" x14ac:dyDescent="0.5"/>
    <row r="821" s="4" customFormat="1" ht="15.75" x14ac:dyDescent="0.5"/>
    <row r="822" s="4" customFormat="1" ht="15.75" x14ac:dyDescent="0.5"/>
    <row r="823" s="4" customFormat="1" ht="15.75" x14ac:dyDescent="0.5"/>
    <row r="824" s="4" customFormat="1" ht="15.75" x14ac:dyDescent="0.5"/>
    <row r="825" s="4" customFormat="1" ht="15.75" x14ac:dyDescent="0.5"/>
    <row r="826" s="4" customFormat="1" ht="15.75" x14ac:dyDescent="0.5"/>
    <row r="827" s="4" customFormat="1" ht="15.75" x14ac:dyDescent="0.5"/>
    <row r="828" s="4" customFormat="1" ht="15.75" x14ac:dyDescent="0.5"/>
    <row r="829" s="4" customFormat="1" ht="15.75" x14ac:dyDescent="0.5"/>
    <row r="830" s="4" customFormat="1" ht="15.75" x14ac:dyDescent="0.5"/>
    <row r="831" s="4" customFormat="1" ht="15.75" x14ac:dyDescent="0.5"/>
    <row r="832" s="4" customFormat="1" ht="15.75" x14ac:dyDescent="0.5"/>
    <row r="833" s="4" customFormat="1" ht="15.75" x14ac:dyDescent="0.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4F9D-0228-4812-98A8-7DEA1529785A}">
  <dimension ref="A3:U96"/>
  <sheetViews>
    <sheetView topLeftCell="B1" workbookViewId="0">
      <selection activeCell="B7" sqref="B7"/>
    </sheetView>
  </sheetViews>
  <sheetFormatPr baseColWidth="10" defaultRowHeight="14.25" x14ac:dyDescent="0.45"/>
  <cols>
    <col min="1" max="1" width="11.46484375" style="83"/>
    <col min="2" max="2" width="113" bestFit="1" customWidth="1"/>
    <col min="3" max="4" width="13.73046875" style="81" bestFit="1" customWidth="1"/>
    <col min="5" max="16" width="13.19921875" style="81" bestFit="1" customWidth="1"/>
    <col min="17" max="21" width="11.46484375" style="81"/>
  </cols>
  <sheetData>
    <row r="3" spans="1:21" x14ac:dyDescent="0.45">
      <c r="C3" s="81" t="s">
        <v>874</v>
      </c>
      <c r="D3" s="81" t="s">
        <v>875</v>
      </c>
      <c r="E3" s="81" t="s">
        <v>876</v>
      </c>
      <c r="F3" s="81" t="s">
        <v>877</v>
      </c>
      <c r="G3" s="81" t="s">
        <v>878</v>
      </c>
      <c r="H3" s="81" t="s">
        <v>879</v>
      </c>
      <c r="I3" s="81" t="s">
        <v>880</v>
      </c>
      <c r="J3" s="81" t="s">
        <v>881</v>
      </c>
      <c r="K3" s="81" t="s">
        <v>882</v>
      </c>
      <c r="L3" s="81" t="s">
        <v>883</v>
      </c>
      <c r="M3" s="81" t="s">
        <v>884</v>
      </c>
      <c r="N3" s="81" t="s">
        <v>885</v>
      </c>
      <c r="O3" s="81" t="s">
        <v>886</v>
      </c>
      <c r="P3" s="81" t="s">
        <v>887</v>
      </c>
    </row>
    <row r="4" spans="1:21" s="82" customFormat="1" x14ac:dyDescent="0.45">
      <c r="B4" s="84" t="s">
        <v>800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pans="1:21" s="82" customFormat="1" x14ac:dyDescent="0.45">
      <c r="A5" s="84"/>
      <c r="B5" s="85" t="s">
        <v>801</v>
      </c>
      <c r="C5" s="86">
        <v>515777003</v>
      </c>
      <c r="D5" s="86">
        <v>-1938696033.2741237</v>
      </c>
      <c r="E5" s="86">
        <v>2285549096.6247916</v>
      </c>
      <c r="F5" s="86">
        <v>3456023597.2566457</v>
      </c>
      <c r="G5" s="86">
        <v>4830531338.7401085</v>
      </c>
      <c r="H5" s="86">
        <v>5975943855.5673389</v>
      </c>
      <c r="I5" s="86">
        <v>6707801898.9722557</v>
      </c>
      <c r="J5" s="86">
        <v>6669105799.2678995</v>
      </c>
      <c r="K5" s="86">
        <v>6172910136.0659122</v>
      </c>
      <c r="L5" s="86">
        <v>6318656063.8533325</v>
      </c>
      <c r="M5" s="86">
        <v>6479526445.7962275</v>
      </c>
      <c r="N5" s="86">
        <v>6645243864.8608503</v>
      </c>
      <c r="O5" s="86">
        <v>6764916094.1985979</v>
      </c>
      <c r="P5" s="86">
        <v>7125715611.6317625</v>
      </c>
      <c r="Q5" s="86"/>
      <c r="R5" s="86"/>
      <c r="S5" s="86"/>
      <c r="T5" s="86"/>
      <c r="U5" s="86"/>
    </row>
    <row r="6" spans="1:21" s="82" customFormat="1" x14ac:dyDescent="0.45">
      <c r="A6" s="84"/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</row>
    <row r="7" spans="1:21" s="82" customFormat="1" x14ac:dyDescent="0.45">
      <c r="A7" s="84"/>
      <c r="B7" s="85" t="s">
        <v>802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</row>
    <row r="8" spans="1:21" x14ac:dyDescent="0.45">
      <c r="B8" t="s">
        <v>803</v>
      </c>
    </row>
    <row r="9" spans="1:21" x14ac:dyDescent="0.45">
      <c r="B9" t="s">
        <v>804</v>
      </c>
    </row>
    <row r="10" spans="1:21" x14ac:dyDescent="0.45">
      <c r="B10" t="s">
        <v>805</v>
      </c>
    </row>
    <row r="11" spans="1:21" x14ac:dyDescent="0.45">
      <c r="B11" t="s">
        <v>806</v>
      </c>
    </row>
    <row r="12" spans="1:21" x14ac:dyDescent="0.45">
      <c r="B12" t="s">
        <v>807</v>
      </c>
    </row>
    <row r="13" spans="1:21" x14ac:dyDescent="0.45">
      <c r="B13" t="s">
        <v>808</v>
      </c>
    </row>
    <row r="14" spans="1:21" x14ac:dyDescent="0.45">
      <c r="B14" t="s">
        <v>809</v>
      </c>
    </row>
    <row r="15" spans="1:21" x14ac:dyDescent="0.45">
      <c r="B15" t="s">
        <v>810</v>
      </c>
    </row>
    <row r="16" spans="1:21" x14ac:dyDescent="0.45">
      <c r="B16" t="s">
        <v>811</v>
      </c>
    </row>
    <row r="17" spans="1:21" x14ac:dyDescent="0.45">
      <c r="B17" t="s">
        <v>812</v>
      </c>
    </row>
    <row r="18" spans="1:21" x14ac:dyDescent="0.45">
      <c r="B18" t="s">
        <v>813</v>
      </c>
      <c r="C18" s="81">
        <v>0</v>
      </c>
      <c r="D18" s="81">
        <v>0</v>
      </c>
      <c r="E18" s="81">
        <v>0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1">
        <v>0</v>
      </c>
      <c r="N18" s="81">
        <v>0</v>
      </c>
      <c r="O18" s="81">
        <v>0</v>
      </c>
      <c r="P18" s="81">
        <v>0</v>
      </c>
    </row>
    <row r="20" spans="1:21" s="82" customFormat="1" x14ac:dyDescent="0.45">
      <c r="A20" s="84"/>
      <c r="B20" s="85" t="s">
        <v>814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</row>
    <row r="21" spans="1:21" x14ac:dyDescent="0.45">
      <c r="B21" t="s">
        <v>815</v>
      </c>
      <c r="C21" s="81">
        <v>-3060057883</v>
      </c>
      <c r="D21" s="81">
        <v>346364804.70265961</v>
      </c>
      <c r="E21" s="81">
        <v>170685573.44255066</v>
      </c>
      <c r="F21" s="81">
        <v>196626301.38187408</v>
      </c>
      <c r="G21" s="81">
        <v>249423946.17100143</v>
      </c>
      <c r="H21" s="81">
        <v>227388004.90581512</v>
      </c>
      <c r="I21" s="81">
        <v>193684424.7670517</v>
      </c>
      <c r="J21" s="81">
        <v>119786101.02989197</v>
      </c>
      <c r="K21" s="81">
        <v>109506602.52539063</v>
      </c>
      <c r="L21" s="81">
        <v>160857097.78923798</v>
      </c>
      <c r="M21" s="81">
        <v>160857097.78923798</v>
      </c>
      <c r="N21" s="81">
        <v>177851123.07485199</v>
      </c>
      <c r="O21" s="81">
        <v>187009988.51045227</v>
      </c>
      <c r="P21" s="81">
        <v>196640511.44595337</v>
      </c>
    </row>
    <row r="22" spans="1:21" x14ac:dyDescent="0.45">
      <c r="B22" t="s">
        <v>816</v>
      </c>
      <c r="C22" s="81">
        <v>22205890</v>
      </c>
      <c r="D22" s="81">
        <v>964715135.37473488</v>
      </c>
      <c r="E22" s="81">
        <v>-329455973.38739491</v>
      </c>
      <c r="F22" s="81">
        <v>335060874.10582495</v>
      </c>
      <c r="G22" s="81">
        <v>427129979.92764425</v>
      </c>
      <c r="H22" s="81">
        <v>381646994.25405407</v>
      </c>
      <c r="I22" s="81">
        <v>321731834.61853886</v>
      </c>
      <c r="J22" s="81">
        <v>198907188.47088528</v>
      </c>
      <c r="K22" s="81">
        <v>179724696.4511776</v>
      </c>
      <c r="L22" s="81">
        <v>271496137.14148235</v>
      </c>
      <c r="M22" s="81">
        <v>284202125.20090675</v>
      </c>
      <c r="N22" s="81">
        <v>300378681.73251152</v>
      </c>
      <c r="O22" s="81">
        <v>308846319.90000916</v>
      </c>
      <c r="P22" s="81">
        <v>325485055.46010685</v>
      </c>
    </row>
    <row r="23" spans="1:21" x14ac:dyDescent="0.45">
      <c r="B23" t="s">
        <v>817</v>
      </c>
      <c r="C23" s="81">
        <v>0</v>
      </c>
    </row>
    <row r="24" spans="1:21" x14ac:dyDescent="0.45">
      <c r="B24" t="s">
        <v>818</v>
      </c>
      <c r="C24" s="81">
        <v>2468156300</v>
      </c>
    </row>
    <row r="25" spans="1:21" x14ac:dyDescent="0.45">
      <c r="B25" t="s">
        <v>819</v>
      </c>
      <c r="C25" s="81">
        <v>426734055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  <c r="P25" s="81">
        <v>0</v>
      </c>
    </row>
    <row r="26" spans="1:21" x14ac:dyDescent="0.45">
      <c r="B26" t="s">
        <v>820</v>
      </c>
      <c r="C26" s="81">
        <v>-2380292101</v>
      </c>
    </row>
    <row r="27" spans="1:21" x14ac:dyDescent="0.45">
      <c r="B27" t="s">
        <v>821</v>
      </c>
      <c r="C27" s="81">
        <v>-2007476736</v>
      </c>
      <c r="D27" s="81">
        <v>-627616093.19672918</v>
      </c>
      <c r="E27" s="81">
        <v>2126778696.6799474</v>
      </c>
      <c r="F27" s="81">
        <v>3987710772.7443447</v>
      </c>
      <c r="G27" s="81">
        <v>5507085264.8387547</v>
      </c>
      <c r="H27" s="81">
        <v>6584978854.7272081</v>
      </c>
      <c r="I27" s="81">
        <v>7223218158.3578463</v>
      </c>
      <c r="J27" s="81">
        <v>6987799088.7686768</v>
      </c>
      <c r="K27" s="81">
        <v>6462141435.0424805</v>
      </c>
      <c r="L27" s="81">
        <v>6751009298.7840528</v>
      </c>
      <c r="M27" s="81">
        <v>6924585668.7863722</v>
      </c>
      <c r="N27" s="81">
        <v>7123473669.6682138</v>
      </c>
      <c r="O27" s="81">
        <v>7260772402.6090593</v>
      </c>
      <c r="P27" s="81">
        <v>7647841178.5378227</v>
      </c>
    </row>
    <row r="29" spans="1:21" s="82" customFormat="1" x14ac:dyDescent="0.45">
      <c r="A29" s="84"/>
      <c r="B29" s="85" t="s">
        <v>822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</row>
    <row r="30" spans="1:21" x14ac:dyDescent="0.45">
      <c r="B30" t="s">
        <v>823</v>
      </c>
    </row>
    <row r="31" spans="1:21" x14ac:dyDescent="0.45">
      <c r="B31" t="s">
        <v>824</v>
      </c>
    </row>
    <row r="32" spans="1:21" x14ac:dyDescent="0.45">
      <c r="B32" t="s">
        <v>825</v>
      </c>
    </row>
    <row r="33" spans="2:16" x14ac:dyDescent="0.45">
      <c r="B33" t="s">
        <v>826</v>
      </c>
    </row>
    <row r="34" spans="2:16" x14ac:dyDescent="0.45">
      <c r="B34" t="s">
        <v>827</v>
      </c>
    </row>
    <row r="35" spans="2:16" x14ac:dyDescent="0.45">
      <c r="B35" t="s">
        <v>828</v>
      </c>
    </row>
    <row r="36" spans="2:16" x14ac:dyDescent="0.45">
      <c r="B36" t="s">
        <v>829</v>
      </c>
    </row>
    <row r="37" spans="2:16" x14ac:dyDescent="0.45">
      <c r="B37" t="s">
        <v>830</v>
      </c>
    </row>
    <row r="38" spans="2:16" x14ac:dyDescent="0.45">
      <c r="B38" t="s">
        <v>831</v>
      </c>
      <c r="C38" s="81">
        <v>-1000077664</v>
      </c>
    </row>
    <row r="39" spans="2:16" x14ac:dyDescent="0.45">
      <c r="B39" t="s">
        <v>832</v>
      </c>
    </row>
    <row r="40" spans="2:16" x14ac:dyDescent="0.45">
      <c r="B40" t="s">
        <v>833</v>
      </c>
    </row>
    <row r="41" spans="2:16" x14ac:dyDescent="0.45">
      <c r="B41" t="s">
        <v>834</v>
      </c>
    </row>
    <row r="42" spans="2:16" x14ac:dyDescent="0.45">
      <c r="B42" t="s">
        <v>835</v>
      </c>
    </row>
    <row r="43" spans="2:16" x14ac:dyDescent="0.45">
      <c r="B43" t="s">
        <v>836</v>
      </c>
    </row>
    <row r="44" spans="2:16" x14ac:dyDescent="0.45">
      <c r="B44" t="s">
        <v>837</v>
      </c>
    </row>
    <row r="45" spans="2:16" x14ac:dyDescent="0.45">
      <c r="B45" t="s">
        <v>838</v>
      </c>
    </row>
    <row r="46" spans="2:16" x14ac:dyDescent="0.45">
      <c r="B46" t="s">
        <v>839</v>
      </c>
    </row>
    <row r="47" spans="2:16" x14ac:dyDescent="0.45">
      <c r="B47" t="s">
        <v>820</v>
      </c>
    </row>
    <row r="48" spans="2:16" x14ac:dyDescent="0.45">
      <c r="B48" t="s">
        <v>840</v>
      </c>
      <c r="C48" s="81">
        <v>-1000077664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</row>
    <row r="50" spans="1:21" s="82" customFormat="1" x14ac:dyDescent="0.45">
      <c r="A50" s="84"/>
      <c r="B50" s="85" t="s">
        <v>841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</row>
    <row r="51" spans="1:21" x14ac:dyDescent="0.45">
      <c r="B51" t="s">
        <v>842</v>
      </c>
    </row>
    <row r="52" spans="1:21" x14ac:dyDescent="0.45">
      <c r="B52" t="s">
        <v>843</v>
      </c>
    </row>
    <row r="53" spans="1:21" x14ac:dyDescent="0.45">
      <c r="B53" t="s">
        <v>844</v>
      </c>
      <c r="C53" s="81">
        <v>1000000000</v>
      </c>
    </row>
    <row r="54" spans="1:21" x14ac:dyDescent="0.45">
      <c r="B54" t="s">
        <v>845</v>
      </c>
    </row>
    <row r="55" spans="1:21" x14ac:dyDescent="0.45">
      <c r="B55" t="s">
        <v>846</v>
      </c>
    </row>
    <row r="56" spans="1:21" x14ac:dyDescent="0.45">
      <c r="B56" t="s">
        <v>847</v>
      </c>
    </row>
    <row r="57" spans="1:21" x14ac:dyDescent="0.45">
      <c r="B57" t="s">
        <v>848</v>
      </c>
    </row>
    <row r="58" spans="1:21" x14ac:dyDescent="0.45">
      <c r="B58" t="s">
        <v>849</v>
      </c>
      <c r="C58" s="81">
        <v>3395443952</v>
      </c>
    </row>
    <row r="59" spans="1:21" x14ac:dyDescent="0.45">
      <c r="B59" t="s">
        <v>850</v>
      </c>
    </row>
    <row r="60" spans="1:21" x14ac:dyDescent="0.45">
      <c r="B60" t="s">
        <v>851</v>
      </c>
    </row>
    <row r="61" spans="1:21" x14ac:dyDescent="0.45">
      <c r="B61" t="s">
        <v>835</v>
      </c>
    </row>
    <row r="62" spans="1:21" x14ac:dyDescent="0.45">
      <c r="B62" t="s">
        <v>852</v>
      </c>
    </row>
    <row r="63" spans="1:21" x14ac:dyDescent="0.45">
      <c r="B63" t="s">
        <v>853</v>
      </c>
    </row>
    <row r="64" spans="1:21" x14ac:dyDescent="0.45">
      <c r="B64" t="s">
        <v>820</v>
      </c>
      <c r="C64" s="81">
        <v>-1000000001</v>
      </c>
    </row>
    <row r="65" spans="1:21" x14ac:dyDescent="0.45">
      <c r="B65" t="s">
        <v>854</v>
      </c>
      <c r="C65" s="81">
        <v>3395443951</v>
      </c>
      <c r="D65" s="81">
        <v>0</v>
      </c>
      <c r="E65" s="81">
        <v>0</v>
      </c>
      <c r="F65" s="81">
        <v>0</v>
      </c>
      <c r="G65" s="81">
        <v>0</v>
      </c>
      <c r="H65" s="81">
        <v>0</v>
      </c>
      <c r="I65" s="81">
        <v>0</v>
      </c>
      <c r="J65" s="81">
        <v>0</v>
      </c>
      <c r="K65" s="81">
        <v>0</v>
      </c>
      <c r="L65" s="81">
        <v>0</v>
      </c>
      <c r="M65" s="81">
        <v>0</v>
      </c>
      <c r="N65" s="81">
        <v>0</v>
      </c>
      <c r="O65" s="81">
        <v>0</v>
      </c>
      <c r="P65" s="81">
        <v>0</v>
      </c>
    </row>
    <row r="66" spans="1:21" x14ac:dyDescent="0.45">
      <c r="B66" t="s">
        <v>855</v>
      </c>
      <c r="C66" s="81">
        <v>387889551</v>
      </c>
      <c r="D66" s="81">
        <v>-627616093.19672918</v>
      </c>
      <c r="E66" s="81">
        <v>2126778696.6799474</v>
      </c>
      <c r="F66" s="81">
        <v>3987710772.7443447</v>
      </c>
      <c r="G66" s="81">
        <v>5507085264.8387547</v>
      </c>
      <c r="H66" s="81">
        <v>6584978854.7272081</v>
      </c>
      <c r="I66" s="81">
        <v>7223218158.3578463</v>
      </c>
      <c r="J66" s="81">
        <v>6987799088.7686768</v>
      </c>
      <c r="K66" s="81">
        <v>6462141435.0424805</v>
      </c>
      <c r="L66" s="81">
        <v>6751009298.7840528</v>
      </c>
      <c r="M66" s="81">
        <v>6924585668.7863722</v>
      </c>
      <c r="N66" s="81">
        <v>7123473669.6682138</v>
      </c>
      <c r="O66" s="81">
        <v>7260772402.6090593</v>
      </c>
      <c r="P66" s="81">
        <v>7647841178.5378227</v>
      </c>
    </row>
    <row r="68" spans="1:21" s="82" customFormat="1" x14ac:dyDescent="0.45">
      <c r="A68" s="84"/>
      <c r="B68" s="85" t="s">
        <v>856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</row>
    <row r="69" spans="1:21" x14ac:dyDescent="0.45">
      <c r="B69" t="s">
        <v>857</v>
      </c>
    </row>
    <row r="71" spans="1:21" s="82" customFormat="1" x14ac:dyDescent="0.45">
      <c r="A71" s="84"/>
      <c r="B71" s="85" t="s">
        <v>858</v>
      </c>
      <c r="C71" s="86">
        <v>387889551</v>
      </c>
      <c r="D71" s="86">
        <v>-627616093.19672918</v>
      </c>
      <c r="E71" s="86">
        <v>2126778696.6799474</v>
      </c>
      <c r="F71" s="86">
        <v>3987710772.7443447</v>
      </c>
      <c r="G71" s="86">
        <v>5507085264.8387547</v>
      </c>
      <c r="H71" s="86">
        <v>6584978854.7272081</v>
      </c>
      <c r="I71" s="86">
        <v>7223218158.3578463</v>
      </c>
      <c r="J71" s="86">
        <v>6987799088.7686768</v>
      </c>
      <c r="K71" s="86">
        <v>6462141435.0424805</v>
      </c>
      <c r="L71" s="86">
        <v>6751009298.7840528</v>
      </c>
      <c r="M71" s="86">
        <v>6924585668.7863722</v>
      </c>
      <c r="N71" s="86">
        <v>7123473669.6682138</v>
      </c>
      <c r="O71" s="86">
        <v>7260772402.6090593</v>
      </c>
      <c r="P71" s="86">
        <v>7647841178.5378227</v>
      </c>
      <c r="Q71" s="86"/>
      <c r="R71" s="86"/>
      <c r="S71" s="86"/>
      <c r="T71" s="86"/>
      <c r="U71" s="86"/>
    </row>
    <row r="72" spans="1:21" s="82" customFormat="1" x14ac:dyDescent="0.45">
      <c r="A72" s="84"/>
      <c r="B72" s="85" t="s">
        <v>859</v>
      </c>
      <c r="C72" s="86">
        <v>166203613</v>
      </c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</row>
    <row r="73" spans="1:21" s="82" customFormat="1" x14ac:dyDescent="0.45">
      <c r="A73" s="84"/>
      <c r="B73" s="85" t="s">
        <v>860</v>
      </c>
      <c r="C73" s="86">
        <v>554093164</v>
      </c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</row>
    <row r="76" spans="1:21" x14ac:dyDescent="0.45">
      <c r="B76" t="s">
        <v>861</v>
      </c>
    </row>
    <row r="77" spans="1:21" x14ac:dyDescent="0.45">
      <c r="B77" t="s">
        <v>862</v>
      </c>
    </row>
    <row r="78" spans="1:21" x14ac:dyDescent="0.45">
      <c r="B78" t="s">
        <v>863</v>
      </c>
    </row>
    <row r="79" spans="1:21" x14ac:dyDescent="0.45">
      <c r="B79" t="s">
        <v>864</v>
      </c>
    </row>
    <row r="80" spans="1:21" x14ac:dyDescent="0.45">
      <c r="B80" t="s">
        <v>865</v>
      </c>
    </row>
    <row r="81" spans="1:21" x14ac:dyDescent="0.45">
      <c r="B81" t="s">
        <v>866</v>
      </c>
    </row>
    <row r="83" spans="1:21" s="82" customFormat="1" x14ac:dyDescent="0.45">
      <c r="A83" s="84"/>
      <c r="B83" s="85" t="s">
        <v>867</v>
      </c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</row>
    <row r="88" spans="1:21" x14ac:dyDescent="0.45">
      <c r="C88" s="81" t="s">
        <v>868</v>
      </c>
    </row>
    <row r="94" spans="1:21" x14ac:dyDescent="0.45">
      <c r="D94" s="81" t="s">
        <v>869</v>
      </c>
      <c r="E94" s="81" t="s">
        <v>870</v>
      </c>
      <c r="F94" s="81" t="s">
        <v>871</v>
      </c>
    </row>
    <row r="95" spans="1:21" x14ac:dyDescent="0.45">
      <c r="D95" s="81" t="s">
        <v>872</v>
      </c>
      <c r="E95" s="81" t="s">
        <v>872</v>
      </c>
      <c r="F95" s="81" t="s">
        <v>872</v>
      </c>
    </row>
    <row r="96" spans="1:21" x14ac:dyDescent="0.45">
      <c r="E96" s="81" t="s">
        <v>873</v>
      </c>
      <c r="F96" s="81" t="s">
        <v>873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39FD-0D66-4C1B-AF1E-47A1E6E12C64}">
  <sheetPr>
    <tabColor rgb="FF00B050"/>
  </sheetPr>
  <dimension ref="A1:H45"/>
  <sheetViews>
    <sheetView topLeftCell="A22" workbookViewId="0">
      <selection activeCell="C48" sqref="C48"/>
    </sheetView>
  </sheetViews>
  <sheetFormatPr baseColWidth="10" defaultColWidth="10.86328125" defaultRowHeight="14.25" x14ac:dyDescent="0.45"/>
  <cols>
    <col min="1" max="1" width="21.53125" style="7" customWidth="1"/>
    <col min="2" max="2" width="15.73046875" style="7" customWidth="1"/>
    <col min="3" max="3" width="13.6640625" style="7" customWidth="1"/>
    <col min="4" max="4" width="14.73046875" style="7" customWidth="1"/>
    <col min="5" max="5" width="15" style="7" customWidth="1"/>
    <col min="6" max="6" width="15.73046875" style="7" customWidth="1"/>
    <col min="7" max="7" width="15.19921875" style="7" customWidth="1"/>
    <col min="8" max="8" width="17.73046875" style="7" bestFit="1" customWidth="1"/>
    <col min="9" max="16384" width="10.86328125" style="7"/>
  </cols>
  <sheetData>
    <row r="1" spans="1:8" s="124" customFormat="1" ht="34.450000000000003" customHeight="1" x14ac:dyDescent="0.55000000000000004">
      <c r="A1" s="125" t="s">
        <v>1006</v>
      </c>
    </row>
    <row r="2" spans="1:8" ht="23.75" customHeight="1" x14ac:dyDescent="0.45">
      <c r="A2" s="447" t="s">
        <v>985</v>
      </c>
      <c r="B2" s="447"/>
      <c r="C2" s="447"/>
      <c r="D2" s="447"/>
      <c r="E2" s="447"/>
      <c r="F2" s="447"/>
      <c r="G2" s="447"/>
      <c r="H2" s="447"/>
    </row>
    <row r="3" spans="1:8" x14ac:dyDescent="0.45">
      <c r="A3" s="90" t="s">
        <v>986</v>
      </c>
    </row>
    <row r="4" spans="1:8" s="88" customFormat="1" x14ac:dyDescent="0.45">
      <c r="A4" s="91" t="s">
        <v>987</v>
      </c>
    </row>
    <row r="5" spans="1:8" ht="14.75" customHeight="1" x14ac:dyDescent="0.45">
      <c r="A5" s="448" t="s">
        <v>1007</v>
      </c>
      <c r="B5" s="448"/>
      <c r="C5" s="448"/>
      <c r="D5" s="448"/>
      <c r="E5" s="448"/>
    </row>
    <row r="6" spans="1:8" ht="13.5" customHeight="1" x14ac:dyDescent="0.45">
      <c r="A6" s="448" t="s">
        <v>988</v>
      </c>
      <c r="B6" s="448"/>
      <c r="C6" s="448"/>
      <c r="D6" s="448"/>
      <c r="E6" s="448"/>
    </row>
    <row r="7" spans="1:8" ht="13.5" customHeight="1" x14ac:dyDescent="0.45">
      <c r="A7" s="92"/>
      <c r="B7" s="92"/>
      <c r="C7" s="92"/>
      <c r="D7" s="92"/>
      <c r="E7" s="92"/>
    </row>
    <row r="8" spans="1:8" ht="13.5" customHeight="1" x14ac:dyDescent="0.45">
      <c r="A8" s="92"/>
      <c r="B8" s="92"/>
      <c r="C8" s="92"/>
      <c r="D8" s="92"/>
      <c r="E8" s="92"/>
    </row>
    <row r="9" spans="1:8" ht="13.5" customHeight="1" x14ac:dyDescent="0.45">
      <c r="A9" s="126" t="s">
        <v>989</v>
      </c>
      <c r="B9" s="127">
        <v>45657</v>
      </c>
      <c r="C9" s="94">
        <v>45291</v>
      </c>
      <c r="D9" s="127">
        <v>44926</v>
      </c>
      <c r="E9" s="96"/>
      <c r="F9" s="96"/>
      <c r="G9" s="97"/>
    </row>
    <row r="10" spans="1:8" ht="13.5" customHeight="1" x14ac:dyDescent="0.45">
      <c r="A10" s="98" t="s">
        <v>899</v>
      </c>
      <c r="B10" s="99">
        <v>515000000</v>
      </c>
      <c r="C10" s="99">
        <v>515000000</v>
      </c>
      <c r="D10" s="99">
        <v>515000000</v>
      </c>
      <c r="E10" s="100"/>
      <c r="F10" s="100"/>
      <c r="G10" s="100"/>
    </row>
    <row r="11" spans="1:8" ht="13.5" customHeight="1" x14ac:dyDescent="0.45">
      <c r="A11" s="98" t="s">
        <v>984</v>
      </c>
      <c r="B11" s="99">
        <v>395037395</v>
      </c>
      <c r="C11" s="99">
        <v>395037409</v>
      </c>
      <c r="D11" s="99">
        <v>395037409</v>
      </c>
      <c r="E11" s="100"/>
      <c r="F11" s="100"/>
      <c r="G11" s="100"/>
    </row>
    <row r="12" spans="1:8" ht="13.5" customHeight="1" x14ac:dyDescent="0.45">
      <c r="A12" s="98" t="s">
        <v>990</v>
      </c>
      <c r="B12" s="99">
        <v>2711381986.6599998</v>
      </c>
      <c r="C12" s="99">
        <v>3896834866.8499999</v>
      </c>
      <c r="D12" s="99">
        <v>3453988578.1399999</v>
      </c>
      <c r="E12" s="100"/>
      <c r="F12" s="100"/>
      <c r="G12" s="100"/>
    </row>
    <row r="13" spans="1:8" ht="13.5" customHeight="1" x14ac:dyDescent="0.45">
      <c r="A13" s="98" t="s">
        <v>991</v>
      </c>
      <c r="B13" s="99"/>
      <c r="C13" s="99"/>
      <c r="D13" s="99" t="s">
        <v>992</v>
      </c>
      <c r="E13" s="100"/>
      <c r="F13" s="100"/>
      <c r="G13" s="100"/>
    </row>
    <row r="14" spans="1:8" ht="13.5" customHeight="1" x14ac:dyDescent="0.45">
      <c r="A14" s="98" t="s">
        <v>993</v>
      </c>
      <c r="B14" s="99"/>
      <c r="C14" s="99"/>
      <c r="D14" s="99">
        <v>34073342</v>
      </c>
      <c r="E14" s="100"/>
      <c r="F14" s="100"/>
      <c r="G14" s="100"/>
    </row>
    <row r="15" spans="1:8" ht="13.5" customHeight="1" x14ac:dyDescent="0.45">
      <c r="A15" s="98" t="s">
        <v>900</v>
      </c>
      <c r="B15" s="99">
        <v>-2552271737.0500002</v>
      </c>
      <c r="C15" s="99">
        <v>-1185452894.1900001</v>
      </c>
      <c r="D15" s="99">
        <v>442846287.69999957</v>
      </c>
      <c r="E15" s="100"/>
      <c r="F15" s="100"/>
      <c r="G15" s="100"/>
    </row>
    <row r="16" spans="1:8" ht="11" customHeight="1" x14ac:dyDescent="0.45">
      <c r="A16" s="101" t="s">
        <v>901</v>
      </c>
      <c r="B16" s="101">
        <f t="shared" ref="B16:D16" si="0">SUM(B10:B15)</f>
        <v>1069147644.6099997</v>
      </c>
      <c r="C16" s="101">
        <f t="shared" si="0"/>
        <v>3621419381.6600003</v>
      </c>
      <c r="D16" s="101">
        <f t="shared" si="0"/>
        <v>4840945616.8399992</v>
      </c>
      <c r="E16" s="102"/>
      <c r="F16" s="102"/>
      <c r="G16" s="102"/>
    </row>
    <row r="17" spans="1:7" x14ac:dyDescent="0.45">
      <c r="B17" s="3">
        <v>1069147644.6099997</v>
      </c>
      <c r="C17" s="3">
        <v>3621419381.6600003</v>
      </c>
      <c r="D17" s="3">
        <v>4840945616.8399992</v>
      </c>
    </row>
    <row r="18" spans="1:7" x14ac:dyDescent="0.45">
      <c r="B18" s="3">
        <f>+B16-B17</f>
        <v>0</v>
      </c>
      <c r="C18" s="3">
        <f>+C16-C17</f>
        <v>0</v>
      </c>
      <c r="D18" s="3">
        <f>+D16-D17</f>
        <v>0</v>
      </c>
    </row>
    <row r="19" spans="1:7" ht="22.5" customHeight="1" x14ac:dyDescent="0.45">
      <c r="A19" s="449" t="s">
        <v>994</v>
      </c>
      <c r="B19" s="449"/>
      <c r="C19" s="449"/>
      <c r="D19" s="449"/>
      <c r="E19" s="449"/>
      <c r="F19" s="449"/>
      <c r="G19" s="449"/>
    </row>
    <row r="20" spans="1:7" ht="22.5" customHeight="1" x14ac:dyDescent="0.45">
      <c r="A20" s="449" t="s">
        <v>995</v>
      </c>
      <c r="B20" s="449"/>
      <c r="C20" s="449"/>
      <c r="D20" s="449"/>
      <c r="E20" s="449"/>
      <c r="F20" s="449"/>
      <c r="G20" s="449"/>
    </row>
    <row r="21" spans="1:7" ht="22.5" customHeight="1" x14ac:dyDescent="0.45">
      <c r="A21" s="92"/>
      <c r="B21" s="92"/>
      <c r="C21" s="92"/>
      <c r="D21" s="92"/>
      <c r="E21" s="92"/>
      <c r="F21" s="92"/>
      <c r="G21" s="92"/>
    </row>
    <row r="22" spans="1:7" ht="22.5" customHeight="1" x14ac:dyDescent="0.45">
      <c r="A22" s="103" t="s">
        <v>959</v>
      </c>
      <c r="B22" s="104">
        <v>45199</v>
      </c>
      <c r="C22" s="104">
        <v>44834</v>
      </c>
      <c r="D22" s="104">
        <v>44926</v>
      </c>
      <c r="E22" s="105"/>
      <c r="F22" s="105"/>
      <c r="G22" s="105"/>
    </row>
    <row r="23" spans="1:7" s="89" customFormat="1" ht="21.5" customHeight="1" x14ac:dyDescent="0.45">
      <c r="A23" s="106" t="s">
        <v>996</v>
      </c>
      <c r="B23" s="107">
        <v>173090800</v>
      </c>
      <c r="C23" s="107">
        <v>384286748</v>
      </c>
      <c r="D23" s="107">
        <v>127581820</v>
      </c>
      <c r="E23" s="105"/>
      <c r="F23" s="105"/>
      <c r="G23" s="105"/>
    </row>
    <row r="24" spans="1:7" s="89" customFormat="1" ht="25.5" customHeight="1" x14ac:dyDescent="0.45">
      <c r="A24" s="108" t="s">
        <v>997</v>
      </c>
      <c r="B24" s="109">
        <v>-2552271737</v>
      </c>
      <c r="C24" s="109">
        <v>-1185452894</v>
      </c>
      <c r="D24" s="128">
        <v>442846287.69999957</v>
      </c>
      <c r="E24" s="105"/>
      <c r="F24" s="105"/>
      <c r="G24" s="105"/>
    </row>
    <row r="25" spans="1:7" s="89" customFormat="1" ht="13.25" customHeight="1" x14ac:dyDescent="0.45"/>
    <row r="27" spans="1:7" x14ac:dyDescent="0.45">
      <c r="A27" s="110" t="s">
        <v>998</v>
      </c>
    </row>
    <row r="28" spans="1:7" x14ac:dyDescent="0.45">
      <c r="A28" s="111" t="s">
        <v>999</v>
      </c>
      <c r="B28" s="112"/>
      <c r="C28" s="112"/>
      <c r="D28" s="112"/>
      <c r="E28" s="112"/>
      <c r="F28" s="112"/>
      <c r="G28" s="112"/>
    </row>
    <row r="29" spans="1:7" x14ac:dyDescent="0.45">
      <c r="A29" s="113" t="s">
        <v>1000</v>
      </c>
      <c r="B29" s="112"/>
      <c r="C29" s="112"/>
      <c r="D29" s="112"/>
      <c r="E29" s="112"/>
      <c r="F29" s="112"/>
      <c r="G29" s="112"/>
    </row>
    <row r="31" spans="1:7" x14ac:dyDescent="0.45">
      <c r="A31" s="31" t="s">
        <v>888</v>
      </c>
      <c r="B31" s="114"/>
      <c r="C31" s="115">
        <v>2024</v>
      </c>
      <c r="D31" s="116">
        <v>2023</v>
      </c>
      <c r="E31" s="117">
        <v>2022</v>
      </c>
      <c r="F31" s="96"/>
      <c r="G31" s="96"/>
    </row>
    <row r="32" spans="1:7" x14ac:dyDescent="0.45">
      <c r="A32" s="32" t="s">
        <v>890</v>
      </c>
      <c r="B32" s="32" t="s">
        <v>1001</v>
      </c>
      <c r="C32" s="118">
        <v>757231484.75000012</v>
      </c>
      <c r="D32" s="118">
        <v>613315425.61000001</v>
      </c>
      <c r="E32" s="118">
        <v>619830369.65999997</v>
      </c>
      <c r="F32" s="118"/>
      <c r="G32" s="118"/>
    </row>
    <row r="33" spans="1:7" x14ac:dyDescent="0.45">
      <c r="A33" s="32" t="s">
        <v>891</v>
      </c>
      <c r="B33" s="32"/>
      <c r="C33" s="118">
        <v>5411145049.3000002</v>
      </c>
      <c r="D33" s="118">
        <v>5616488508.3000002</v>
      </c>
      <c r="E33" s="118">
        <v>3773625443.5699997</v>
      </c>
      <c r="F33" s="118"/>
      <c r="G33" s="118"/>
    </row>
    <row r="34" spans="1:7" x14ac:dyDescent="0.45">
      <c r="A34" s="32" t="s">
        <v>893</v>
      </c>
      <c r="B34" s="32"/>
      <c r="C34" s="118">
        <v>609995527.55999994</v>
      </c>
      <c r="D34" s="118">
        <v>542144919.78999996</v>
      </c>
      <c r="E34" s="118">
        <v>953700103.74000001</v>
      </c>
    </row>
    <row r="35" spans="1:7" x14ac:dyDescent="0.45">
      <c r="A35" s="32" t="s">
        <v>895</v>
      </c>
      <c r="B35" s="32"/>
      <c r="C35" s="118">
        <v>2832176768.9400001</v>
      </c>
      <c r="D35" s="118">
        <v>2721032998.9400001</v>
      </c>
      <c r="E35" s="118">
        <v>4467219213.3299999</v>
      </c>
    </row>
    <row r="36" spans="1:7" x14ac:dyDescent="0.45">
      <c r="A36" s="32" t="s">
        <v>897</v>
      </c>
      <c r="B36" s="32"/>
      <c r="C36" s="118">
        <v>2335102352.0500002</v>
      </c>
      <c r="D36" s="118">
        <v>2335102352.0500002</v>
      </c>
      <c r="E36" s="118">
        <v>2283507677.0500002</v>
      </c>
    </row>
    <row r="37" spans="1:7" x14ac:dyDescent="0.45">
      <c r="A37" s="119" t="s">
        <v>1002</v>
      </c>
      <c r="B37" s="119" t="s">
        <v>1001</v>
      </c>
      <c r="C37" s="120">
        <f>SUM(C32:C36)</f>
        <v>11945651182.600002</v>
      </c>
      <c r="D37" s="120">
        <f t="shared" ref="D37:E37" si="1">SUM(D32:D36)</f>
        <v>11828084204.689999</v>
      </c>
      <c r="E37" s="120">
        <f t="shared" si="1"/>
        <v>12097882807.349998</v>
      </c>
    </row>
    <row r="38" spans="1:7" s="32" customFormat="1" ht="13.25" customHeight="1" x14ac:dyDescent="0.35">
      <c r="A38" s="114" t="s">
        <v>889</v>
      </c>
      <c r="B38" s="114"/>
      <c r="C38" s="93"/>
      <c r="D38" s="94"/>
      <c r="E38" s="95"/>
    </row>
    <row r="39" spans="1:7" s="32" customFormat="1" ht="10.5" x14ac:dyDescent="0.35">
      <c r="A39" s="32" t="s">
        <v>1003</v>
      </c>
      <c r="B39" s="32" t="s">
        <v>1001</v>
      </c>
      <c r="C39" s="118">
        <v>21961855.260000002</v>
      </c>
      <c r="D39" s="118">
        <v>17746949</v>
      </c>
      <c r="E39" s="118">
        <v>96422468.859999999</v>
      </c>
    </row>
    <row r="40" spans="1:7" s="32" customFormat="1" ht="10.5" x14ac:dyDescent="0.35">
      <c r="A40" s="32" t="s">
        <v>892</v>
      </c>
      <c r="C40" s="118">
        <v>2716083924.4499998</v>
      </c>
      <c r="D40" s="118">
        <v>3022674701.8400002</v>
      </c>
      <c r="E40" s="118">
        <v>3373496191.1300001</v>
      </c>
    </row>
    <row r="41" spans="1:7" s="32" customFormat="1" ht="10.5" x14ac:dyDescent="0.35">
      <c r="A41" s="32" t="s">
        <v>894</v>
      </c>
      <c r="C41" s="118">
        <v>3339701213</v>
      </c>
      <c r="D41" s="118">
        <v>2143717213</v>
      </c>
      <c r="E41" s="118">
        <v>1684860213</v>
      </c>
    </row>
    <row r="42" spans="1:7" s="32" customFormat="1" ht="10.5" x14ac:dyDescent="0.35">
      <c r="A42" s="32" t="s">
        <v>896</v>
      </c>
      <c r="C42" s="118">
        <v>255524282</v>
      </c>
      <c r="D42" s="118">
        <v>230511244</v>
      </c>
      <c r="E42" s="118">
        <v>305734229</v>
      </c>
    </row>
    <row r="43" spans="1:7" s="32" customFormat="1" ht="10.5" x14ac:dyDescent="0.35">
      <c r="A43" s="32" t="s">
        <v>898</v>
      </c>
      <c r="C43" s="118">
        <v>144722813</v>
      </c>
      <c r="D43" s="118">
        <v>7338359</v>
      </c>
      <c r="E43" s="118">
        <v>713084193</v>
      </c>
    </row>
    <row r="44" spans="1:7" x14ac:dyDescent="0.45">
      <c r="A44" s="119" t="s">
        <v>1004</v>
      </c>
      <c r="B44" s="119" t="s">
        <v>1001</v>
      </c>
      <c r="C44" s="120">
        <f>SUM(C39:C43)</f>
        <v>6477994087.71</v>
      </c>
      <c r="D44" s="120">
        <f t="shared" ref="D44:E44" si="2">SUM(D39:D43)</f>
        <v>5421988466.8400002</v>
      </c>
      <c r="E44" s="120">
        <f t="shared" si="2"/>
        <v>6173597294.9899998</v>
      </c>
    </row>
    <row r="45" spans="1:7" x14ac:dyDescent="0.45">
      <c r="A45" s="121" t="s">
        <v>1005</v>
      </c>
      <c r="B45" s="122"/>
      <c r="C45" s="123">
        <f>+C37/C44</f>
        <v>1.8440355179179924</v>
      </c>
      <c r="D45" s="123">
        <f t="shared" ref="D45:E45" si="3">+D37/D44</f>
        <v>2.181503018132303</v>
      </c>
      <c r="E45" s="123">
        <f t="shared" si="3"/>
        <v>1.9596164487709098</v>
      </c>
    </row>
  </sheetData>
  <mergeCells count="5">
    <mergeCell ref="A2:H2"/>
    <mergeCell ref="A5:E5"/>
    <mergeCell ref="A6:E6"/>
    <mergeCell ref="A19:G19"/>
    <mergeCell ref="A20:G20"/>
  </mergeCells>
  <pageMargins left="0.7" right="0.7" top="0.75" bottom="0.75" header="0.3" footer="0.3"/>
  <pageSetup orientation="portrait" r:id="rId1"/>
  <ignoredErrors>
    <ignoredError sqref="C16 C37:E38 C44:E44 C39:D43" formulaRange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A5BF4-CE32-41F0-9200-A43A6CFB1744}">
  <sheetPr>
    <tabColor theme="8" tint="0.79998168889431442"/>
  </sheetPr>
  <dimension ref="A1:U585"/>
  <sheetViews>
    <sheetView topLeftCell="J1" zoomScale="88" zoomScaleNormal="88" workbookViewId="0">
      <selection activeCell="J1" sqref="A1:XFD1048576"/>
    </sheetView>
  </sheetViews>
  <sheetFormatPr baseColWidth="10" defaultColWidth="11.06640625" defaultRowHeight="15" customHeight="1" outlineLevelRow="2" x14ac:dyDescent="0.35"/>
  <cols>
    <col min="1" max="1" width="1.6640625" style="131" customWidth="1"/>
    <col min="2" max="2" width="11.1328125" style="131" bestFit="1" customWidth="1"/>
    <col min="3" max="3" width="49.53125" style="131" bestFit="1" customWidth="1"/>
    <col min="4" max="4" width="12.33203125" style="131" bestFit="1" customWidth="1"/>
    <col min="5" max="5" width="24.1328125" style="131" customWidth="1"/>
    <col min="6" max="8" width="11.1328125" style="131" bestFit="1" customWidth="1"/>
    <col min="9" max="9" width="21.33203125" style="131" customWidth="1"/>
    <col min="10" max="10" width="53.86328125" style="131" customWidth="1"/>
    <col min="11" max="11" width="13.46484375" style="131" bestFit="1" customWidth="1"/>
    <col min="12" max="14" width="11.1328125" style="131" bestFit="1" customWidth="1"/>
    <col min="15" max="15" width="14" style="131" bestFit="1" customWidth="1"/>
    <col min="16" max="16" width="11.1328125" style="131" bestFit="1" customWidth="1"/>
    <col min="17" max="18" width="14" style="131" bestFit="1" customWidth="1"/>
    <col min="19" max="19" width="31" style="131" customWidth="1"/>
    <col min="20" max="21" width="11.1328125" style="131" bestFit="1" customWidth="1"/>
    <col min="22" max="16384" width="11.06640625" style="131"/>
  </cols>
  <sheetData>
    <row r="1" spans="1:21" ht="37.049999999999997" customHeight="1" x14ac:dyDescent="0.35">
      <c r="A1" s="129"/>
      <c r="B1" s="450" t="s">
        <v>1008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130"/>
    </row>
    <row r="2" spans="1:21" ht="15" customHeight="1" x14ac:dyDescent="0.35">
      <c r="A2" s="129"/>
      <c r="B2" s="452" t="s">
        <v>1009</v>
      </c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4"/>
      <c r="T2" s="130"/>
    </row>
    <row r="3" spans="1:21" s="132" customFormat="1" ht="15" customHeight="1" x14ac:dyDescent="0.45">
      <c r="B3" s="133"/>
      <c r="C3" s="133">
        <v>1</v>
      </c>
      <c r="D3" s="133">
        <v>2</v>
      </c>
      <c r="E3" s="133">
        <v>3</v>
      </c>
      <c r="F3" s="133">
        <v>4</v>
      </c>
      <c r="G3" s="133">
        <v>5</v>
      </c>
      <c r="H3" s="134">
        <v>6</v>
      </c>
      <c r="I3" s="133">
        <v>7</v>
      </c>
      <c r="J3" s="135">
        <v>8</v>
      </c>
      <c r="K3" s="133">
        <v>9</v>
      </c>
      <c r="L3" s="133">
        <v>10</v>
      </c>
      <c r="M3" s="133">
        <v>11</v>
      </c>
      <c r="N3" s="133">
        <v>12</v>
      </c>
      <c r="O3" s="133">
        <v>13</v>
      </c>
      <c r="P3" s="133">
        <v>14</v>
      </c>
      <c r="Q3" s="133">
        <v>15</v>
      </c>
      <c r="R3" s="133">
        <v>16</v>
      </c>
      <c r="S3" s="133">
        <v>17</v>
      </c>
      <c r="T3" s="133">
        <v>18</v>
      </c>
    </row>
    <row r="4" spans="1:21" s="132" customFormat="1" ht="35.75" customHeight="1" x14ac:dyDescent="0.45">
      <c r="A4" s="129"/>
      <c r="B4" s="133" t="s">
        <v>1010</v>
      </c>
      <c r="C4" s="133" t="s">
        <v>1011</v>
      </c>
      <c r="D4" s="133" t="s">
        <v>1012</v>
      </c>
      <c r="E4" s="133" t="s">
        <v>1013</v>
      </c>
      <c r="F4" s="133" t="s">
        <v>1014</v>
      </c>
      <c r="G4" s="133" t="s">
        <v>1015</v>
      </c>
      <c r="H4" s="134" t="s">
        <v>1016</v>
      </c>
      <c r="I4" s="136" t="s">
        <v>1017</v>
      </c>
      <c r="J4" s="137" t="s">
        <v>1018</v>
      </c>
      <c r="K4" s="138" t="s">
        <v>1019</v>
      </c>
      <c r="L4" s="139" t="s">
        <v>1020</v>
      </c>
      <c r="M4" s="139" t="s">
        <v>1021</v>
      </c>
      <c r="N4" s="139" t="s">
        <v>1022</v>
      </c>
      <c r="O4" s="140" t="s">
        <v>1023</v>
      </c>
      <c r="P4" s="141" t="s">
        <v>1024</v>
      </c>
      <c r="Q4" s="142" t="s">
        <v>1025</v>
      </c>
      <c r="R4" s="142" t="s">
        <v>1026</v>
      </c>
      <c r="S4" s="143" t="s">
        <v>1027</v>
      </c>
      <c r="T4" s="144"/>
      <c r="U4" s="145">
        <v>45428</v>
      </c>
    </row>
    <row r="5" spans="1:21" ht="15" customHeight="1" outlineLevel="2" x14ac:dyDescent="0.35">
      <c r="A5" s="129"/>
      <c r="B5" s="146">
        <v>1</v>
      </c>
      <c r="C5" s="147" t="s">
        <v>1028</v>
      </c>
      <c r="D5" s="148">
        <v>1028006416</v>
      </c>
      <c r="E5" s="149" t="s">
        <v>1029</v>
      </c>
      <c r="F5" s="147" t="s">
        <v>1030</v>
      </c>
      <c r="G5" s="147" t="s">
        <v>1031</v>
      </c>
      <c r="H5" s="147" t="s">
        <v>1032</v>
      </c>
      <c r="I5" s="150"/>
      <c r="J5" s="151" t="s">
        <v>1033</v>
      </c>
      <c r="K5" s="152">
        <v>1351929</v>
      </c>
      <c r="L5" s="153">
        <v>45291</v>
      </c>
      <c r="M5" s="153">
        <v>45336</v>
      </c>
      <c r="N5" s="154">
        <v>92</v>
      </c>
      <c r="O5" s="155">
        <v>1351929</v>
      </c>
      <c r="P5" s="156">
        <v>1.0130258381379456</v>
      </c>
      <c r="Q5" s="157">
        <v>1369539.0083279945</v>
      </c>
      <c r="R5" s="158">
        <v>1369539.0083279945</v>
      </c>
      <c r="S5" s="159">
        <v>1.187520328437167E-4</v>
      </c>
      <c r="T5" s="130"/>
      <c r="U5" s="160"/>
    </row>
    <row r="6" spans="1:21" ht="15" customHeight="1" outlineLevel="2" x14ac:dyDescent="0.35">
      <c r="A6" s="129"/>
      <c r="B6" s="146">
        <v>2</v>
      </c>
      <c r="C6" s="147" t="s">
        <v>1028</v>
      </c>
      <c r="D6" s="148">
        <v>1028006416</v>
      </c>
      <c r="E6" s="149" t="s">
        <v>1029</v>
      </c>
      <c r="F6" s="147" t="s">
        <v>1030</v>
      </c>
      <c r="G6" s="147" t="s">
        <v>1031</v>
      </c>
      <c r="H6" s="147" t="s">
        <v>1032</v>
      </c>
      <c r="I6" s="150"/>
      <c r="J6" s="151" t="s">
        <v>1034</v>
      </c>
      <c r="K6" s="152">
        <v>545042</v>
      </c>
      <c r="L6" s="153">
        <v>45292</v>
      </c>
      <c r="M6" s="153">
        <v>45702</v>
      </c>
      <c r="N6" s="154">
        <v>-274</v>
      </c>
      <c r="O6" s="155">
        <v>545042</v>
      </c>
      <c r="P6" s="156">
        <v>1</v>
      </c>
      <c r="Q6" s="157">
        <v>545042</v>
      </c>
      <c r="R6" s="158">
        <v>545042</v>
      </c>
      <c r="S6" s="159">
        <v>4.7260315399285002E-5</v>
      </c>
      <c r="T6" s="130"/>
      <c r="U6" s="160"/>
    </row>
    <row r="7" spans="1:21" ht="15" customHeight="1" outlineLevel="2" x14ac:dyDescent="0.35">
      <c r="A7" s="129"/>
      <c r="B7" s="146">
        <v>3</v>
      </c>
      <c r="C7" s="147" t="s">
        <v>1028</v>
      </c>
      <c r="D7" s="148">
        <v>1028006416</v>
      </c>
      <c r="E7" s="149" t="s">
        <v>1029</v>
      </c>
      <c r="F7" s="147" t="s">
        <v>1030</v>
      </c>
      <c r="G7" s="147" t="s">
        <v>1031</v>
      </c>
      <c r="H7" s="147" t="s">
        <v>1032</v>
      </c>
      <c r="I7" s="150"/>
      <c r="J7" s="151" t="s">
        <v>746</v>
      </c>
      <c r="K7" s="152">
        <v>24632</v>
      </c>
      <c r="L7" s="153">
        <v>45292</v>
      </c>
      <c r="M7" s="153">
        <v>45688</v>
      </c>
      <c r="N7" s="154">
        <v>-260</v>
      </c>
      <c r="O7" s="155">
        <v>24632</v>
      </c>
      <c r="P7" s="156">
        <v>1</v>
      </c>
      <c r="Q7" s="157">
        <v>24632</v>
      </c>
      <c r="R7" s="158">
        <v>24632</v>
      </c>
      <c r="S7" s="159">
        <v>2.1358282277607749E-6</v>
      </c>
      <c r="T7" s="130"/>
      <c r="U7" s="160"/>
    </row>
    <row r="8" spans="1:21" ht="15" customHeight="1" outlineLevel="2" x14ac:dyDescent="0.35">
      <c r="A8" s="129"/>
      <c r="B8" s="146">
        <v>4</v>
      </c>
      <c r="C8" s="147" t="s">
        <v>1028</v>
      </c>
      <c r="D8" s="148">
        <v>1028006416</v>
      </c>
      <c r="E8" s="149" t="s">
        <v>1029</v>
      </c>
      <c r="F8" s="147" t="s">
        <v>1030</v>
      </c>
      <c r="G8" s="147" t="s">
        <v>1031</v>
      </c>
      <c r="H8" s="147" t="s">
        <v>1032</v>
      </c>
      <c r="I8" s="150"/>
      <c r="J8" s="151" t="s">
        <v>199</v>
      </c>
      <c r="K8" s="152">
        <v>552311</v>
      </c>
      <c r="L8" s="153">
        <v>45292</v>
      </c>
      <c r="M8" s="153">
        <v>45473</v>
      </c>
      <c r="N8" s="154">
        <v>-45</v>
      </c>
      <c r="O8" s="155">
        <v>552311</v>
      </c>
      <c r="P8" s="156">
        <v>1</v>
      </c>
      <c r="Q8" s="157">
        <v>552311</v>
      </c>
      <c r="R8" s="158">
        <v>552311</v>
      </c>
      <c r="S8" s="159">
        <v>4.7890606702776116E-5</v>
      </c>
      <c r="T8" s="130"/>
      <c r="U8" s="160"/>
    </row>
    <row r="9" spans="1:21" s="161" customFormat="1" ht="15" customHeight="1" outlineLevel="2" x14ac:dyDescent="0.4">
      <c r="A9" s="129"/>
      <c r="B9" s="146">
        <v>5</v>
      </c>
      <c r="C9" s="147" t="s">
        <v>1028</v>
      </c>
      <c r="D9" s="148">
        <v>1028006416</v>
      </c>
      <c r="E9" s="149" t="s">
        <v>1029</v>
      </c>
      <c r="F9" s="147" t="s">
        <v>1030</v>
      </c>
      <c r="G9" s="147" t="s">
        <v>1031</v>
      </c>
      <c r="H9" s="147" t="s">
        <v>1032</v>
      </c>
      <c r="I9" s="150"/>
      <c r="J9" s="151" t="s">
        <v>1035</v>
      </c>
      <c r="K9" s="152">
        <v>644057</v>
      </c>
      <c r="L9" s="153">
        <v>45443</v>
      </c>
      <c r="M9" s="153">
        <v>45443</v>
      </c>
      <c r="N9" s="154">
        <v>-15</v>
      </c>
      <c r="O9" s="155">
        <v>644057</v>
      </c>
      <c r="P9" s="156">
        <v>1</v>
      </c>
      <c r="Q9" s="157">
        <v>644057</v>
      </c>
      <c r="R9" s="158">
        <v>644057</v>
      </c>
      <c r="S9" s="159">
        <v>5.5845855833343672E-5</v>
      </c>
      <c r="T9" s="130"/>
      <c r="U9" s="160"/>
    </row>
    <row r="10" spans="1:21" ht="15" customHeight="1" outlineLevel="2" x14ac:dyDescent="0.35">
      <c r="A10" s="129"/>
      <c r="B10" s="146">
        <v>6</v>
      </c>
      <c r="C10" s="147" t="s">
        <v>1028</v>
      </c>
      <c r="D10" s="148">
        <v>1028006416</v>
      </c>
      <c r="E10" s="149" t="s">
        <v>1029</v>
      </c>
      <c r="F10" s="147" t="s">
        <v>1030</v>
      </c>
      <c r="G10" s="147" t="s">
        <v>1031</v>
      </c>
      <c r="H10" s="147" t="s">
        <v>1032</v>
      </c>
      <c r="I10" s="150"/>
      <c r="J10" s="151" t="s">
        <v>748</v>
      </c>
      <c r="K10" s="152">
        <v>261381</v>
      </c>
      <c r="L10" s="153" t="s">
        <v>1036</v>
      </c>
      <c r="M10" s="153" t="s">
        <v>1036</v>
      </c>
      <c r="N10" s="154">
        <v>0</v>
      </c>
      <c r="O10" s="155">
        <v>261381</v>
      </c>
      <c r="P10" s="156">
        <v>1</v>
      </c>
      <c r="Q10" s="157">
        <v>261381</v>
      </c>
      <c r="R10" s="158">
        <v>261381</v>
      </c>
      <c r="S10" s="159">
        <v>2.2664213949347966E-5</v>
      </c>
      <c r="T10" s="130"/>
      <c r="U10" s="160"/>
    </row>
    <row r="11" spans="1:21" ht="15" customHeight="1" outlineLevel="1" x14ac:dyDescent="0.35">
      <c r="A11" s="129"/>
      <c r="B11" s="146">
        <v>7</v>
      </c>
      <c r="C11" s="169" t="s">
        <v>1037</v>
      </c>
      <c r="D11" s="170"/>
      <c r="E11" s="171"/>
      <c r="F11" s="169"/>
      <c r="G11" s="169"/>
      <c r="H11" s="169"/>
      <c r="I11" s="172"/>
      <c r="J11" s="173"/>
      <c r="K11" s="174">
        <v>3379352</v>
      </c>
      <c r="L11" s="175"/>
      <c r="M11" s="175"/>
      <c r="N11" s="176"/>
      <c r="O11" s="177">
        <v>3379352</v>
      </c>
      <c r="P11" s="178"/>
      <c r="Q11" s="177">
        <v>3396962.0083279945</v>
      </c>
      <c r="R11" s="179">
        <v>3396962.0083279945</v>
      </c>
      <c r="S11" s="180">
        <v>2.9454885295623022E-4</v>
      </c>
      <c r="T11" s="130"/>
      <c r="U11" s="160"/>
    </row>
    <row r="12" spans="1:21" ht="15" customHeight="1" outlineLevel="2" x14ac:dyDescent="0.35">
      <c r="A12" s="129"/>
      <c r="B12" s="146">
        <v>8</v>
      </c>
      <c r="C12" s="147" t="s">
        <v>1038</v>
      </c>
      <c r="D12" s="148">
        <v>1000604060</v>
      </c>
      <c r="E12" s="149" t="s">
        <v>1039</v>
      </c>
      <c r="F12" s="147" t="s">
        <v>1030</v>
      </c>
      <c r="G12" s="147" t="s">
        <v>1031</v>
      </c>
      <c r="H12" s="147" t="s">
        <v>1032</v>
      </c>
      <c r="I12" s="150"/>
      <c r="J12" s="151" t="s">
        <v>1035</v>
      </c>
      <c r="K12" s="152">
        <v>662528</v>
      </c>
      <c r="L12" s="153">
        <v>45443</v>
      </c>
      <c r="M12" s="153">
        <v>45443</v>
      </c>
      <c r="N12" s="154">
        <v>-15</v>
      </c>
      <c r="O12" s="155">
        <v>662528</v>
      </c>
      <c r="P12" s="156">
        <v>1</v>
      </c>
      <c r="Q12" s="157">
        <v>662528</v>
      </c>
      <c r="R12" s="158">
        <v>662528</v>
      </c>
      <c r="S12" s="159">
        <v>5.7447466875685723E-5</v>
      </c>
      <c r="T12" s="130"/>
      <c r="U12" s="160"/>
    </row>
    <row r="13" spans="1:21" ht="15" customHeight="1" outlineLevel="1" x14ac:dyDescent="0.35">
      <c r="A13" s="129"/>
      <c r="B13" s="146">
        <v>9</v>
      </c>
      <c r="C13" s="169" t="s">
        <v>1040</v>
      </c>
      <c r="D13" s="170"/>
      <c r="E13" s="171"/>
      <c r="F13" s="169"/>
      <c r="G13" s="169"/>
      <c r="H13" s="169"/>
      <c r="I13" s="172"/>
      <c r="J13" s="173"/>
      <c r="K13" s="174">
        <v>662528</v>
      </c>
      <c r="L13" s="175"/>
      <c r="M13" s="175"/>
      <c r="N13" s="176"/>
      <c r="O13" s="177">
        <v>662528</v>
      </c>
      <c r="P13" s="178"/>
      <c r="Q13" s="177">
        <v>662528</v>
      </c>
      <c r="R13" s="179">
        <v>662528</v>
      </c>
      <c r="S13" s="180">
        <v>5.7447466875685723E-5</v>
      </c>
      <c r="T13" s="130"/>
      <c r="U13" s="160"/>
    </row>
    <row r="14" spans="1:21" ht="15" customHeight="1" outlineLevel="2" x14ac:dyDescent="0.35">
      <c r="A14" s="129"/>
      <c r="B14" s="146">
        <v>10</v>
      </c>
      <c r="C14" s="147" t="s">
        <v>1041</v>
      </c>
      <c r="D14" s="148">
        <v>52704880</v>
      </c>
      <c r="E14" s="149" t="s">
        <v>1042</v>
      </c>
      <c r="F14" s="147" t="s">
        <v>1030</v>
      </c>
      <c r="G14" s="147" t="s">
        <v>1031</v>
      </c>
      <c r="H14" s="147" t="s">
        <v>1032</v>
      </c>
      <c r="I14" s="150"/>
      <c r="J14" s="151" t="s">
        <v>1035</v>
      </c>
      <c r="K14" s="152">
        <v>2212754</v>
      </c>
      <c r="L14" s="153">
        <v>45443</v>
      </c>
      <c r="M14" s="153">
        <v>45443</v>
      </c>
      <c r="N14" s="154">
        <v>-15</v>
      </c>
      <c r="O14" s="155">
        <v>2212754</v>
      </c>
      <c r="P14" s="156">
        <v>1</v>
      </c>
      <c r="Q14" s="157">
        <v>2212754</v>
      </c>
      <c r="R14" s="158">
        <v>2212754</v>
      </c>
      <c r="S14" s="159">
        <v>1.9186677713099081E-4</v>
      </c>
      <c r="T14" s="130"/>
      <c r="U14" s="160"/>
    </row>
    <row r="15" spans="1:21" ht="15" customHeight="1" outlineLevel="1" x14ac:dyDescent="0.35">
      <c r="A15" s="129"/>
      <c r="B15" s="146">
        <v>11</v>
      </c>
      <c r="C15" s="169" t="s">
        <v>1043</v>
      </c>
      <c r="D15" s="170"/>
      <c r="E15" s="171"/>
      <c r="F15" s="169"/>
      <c r="G15" s="169"/>
      <c r="H15" s="169"/>
      <c r="I15" s="172"/>
      <c r="J15" s="173"/>
      <c r="K15" s="174">
        <v>2212754</v>
      </c>
      <c r="L15" s="175"/>
      <c r="M15" s="175"/>
      <c r="N15" s="176"/>
      <c r="O15" s="177">
        <v>2212754</v>
      </c>
      <c r="P15" s="178"/>
      <c r="Q15" s="177">
        <v>2212754</v>
      </c>
      <c r="R15" s="179">
        <v>2212754</v>
      </c>
      <c r="S15" s="180">
        <v>1.9186677713099081E-4</v>
      </c>
      <c r="T15" s="130"/>
      <c r="U15" s="160"/>
    </row>
    <row r="16" spans="1:21" ht="15" customHeight="1" outlineLevel="2" x14ac:dyDescent="0.35">
      <c r="A16" s="129"/>
      <c r="B16" s="146">
        <v>12</v>
      </c>
      <c r="C16" s="147" t="s">
        <v>1044</v>
      </c>
      <c r="D16" s="148">
        <v>1140914842</v>
      </c>
      <c r="E16" s="149" t="s">
        <v>1045</v>
      </c>
      <c r="F16" s="147" t="s">
        <v>1030</v>
      </c>
      <c r="G16" s="147" t="s">
        <v>1031</v>
      </c>
      <c r="H16" s="147" t="s">
        <v>1032</v>
      </c>
      <c r="I16" s="150"/>
      <c r="J16" s="151" t="s">
        <v>1035</v>
      </c>
      <c r="K16" s="152">
        <v>238333</v>
      </c>
      <c r="L16" s="153">
        <v>45443</v>
      </c>
      <c r="M16" s="153">
        <v>45443</v>
      </c>
      <c r="N16" s="154">
        <v>-15</v>
      </c>
      <c r="O16" s="155">
        <v>238333</v>
      </c>
      <c r="P16" s="156">
        <v>1</v>
      </c>
      <c r="Q16" s="157">
        <v>238333</v>
      </c>
      <c r="R16" s="158">
        <v>238333</v>
      </c>
      <c r="S16" s="159">
        <v>2.0665733558253847E-5</v>
      </c>
      <c r="T16" s="130"/>
      <c r="U16" s="160"/>
    </row>
    <row r="17" spans="1:21" ht="15" customHeight="1" outlineLevel="1" x14ac:dyDescent="0.35">
      <c r="A17" s="129"/>
      <c r="B17" s="146">
        <v>13</v>
      </c>
      <c r="C17" s="169" t="s">
        <v>1046</v>
      </c>
      <c r="D17" s="170"/>
      <c r="E17" s="171"/>
      <c r="F17" s="169"/>
      <c r="G17" s="169"/>
      <c r="H17" s="169"/>
      <c r="I17" s="172"/>
      <c r="J17" s="173"/>
      <c r="K17" s="174">
        <v>238333</v>
      </c>
      <c r="L17" s="175"/>
      <c r="M17" s="175"/>
      <c r="N17" s="176"/>
      <c r="O17" s="177">
        <v>238333</v>
      </c>
      <c r="P17" s="178"/>
      <c r="Q17" s="177">
        <v>238333</v>
      </c>
      <c r="R17" s="179">
        <v>238333</v>
      </c>
      <c r="S17" s="180">
        <v>2.0665733558253847E-5</v>
      </c>
      <c r="T17" s="130"/>
      <c r="U17" s="160"/>
    </row>
    <row r="18" spans="1:21" ht="15" customHeight="1" outlineLevel="2" x14ac:dyDescent="0.35">
      <c r="A18" s="129"/>
      <c r="B18" s="146">
        <v>14</v>
      </c>
      <c r="C18" s="147" t="s">
        <v>1047</v>
      </c>
      <c r="D18" s="148">
        <v>1023371162</v>
      </c>
      <c r="E18" s="149" t="s">
        <v>1048</v>
      </c>
      <c r="F18" s="147" t="s">
        <v>1030</v>
      </c>
      <c r="G18" s="147" t="s">
        <v>1031</v>
      </c>
      <c r="H18" s="147" t="s">
        <v>1032</v>
      </c>
      <c r="I18" s="150"/>
      <c r="J18" s="151" t="s">
        <v>1035</v>
      </c>
      <c r="K18" s="152">
        <v>238333</v>
      </c>
      <c r="L18" s="153">
        <v>45443</v>
      </c>
      <c r="M18" s="153">
        <v>45443</v>
      </c>
      <c r="N18" s="154">
        <v>-15</v>
      </c>
      <c r="O18" s="155">
        <v>238333</v>
      </c>
      <c r="P18" s="156">
        <v>1</v>
      </c>
      <c r="Q18" s="157">
        <v>238333</v>
      </c>
      <c r="R18" s="158">
        <v>238333</v>
      </c>
      <c r="S18" s="159">
        <v>2.0665733558253847E-5</v>
      </c>
      <c r="T18" s="130"/>
      <c r="U18" s="160"/>
    </row>
    <row r="19" spans="1:21" ht="15" customHeight="1" outlineLevel="1" x14ac:dyDescent="0.35">
      <c r="A19" s="129"/>
      <c r="B19" s="146">
        <v>15</v>
      </c>
      <c r="C19" s="169" t="s">
        <v>1049</v>
      </c>
      <c r="D19" s="170"/>
      <c r="E19" s="171"/>
      <c r="F19" s="169"/>
      <c r="G19" s="169"/>
      <c r="H19" s="169"/>
      <c r="I19" s="172"/>
      <c r="J19" s="173"/>
      <c r="K19" s="174">
        <v>238333</v>
      </c>
      <c r="L19" s="175"/>
      <c r="M19" s="175"/>
      <c r="N19" s="176"/>
      <c r="O19" s="177">
        <v>238333</v>
      </c>
      <c r="P19" s="178"/>
      <c r="Q19" s="177">
        <v>238333</v>
      </c>
      <c r="R19" s="179">
        <v>238333</v>
      </c>
      <c r="S19" s="180">
        <v>2.0665733558253847E-5</v>
      </c>
      <c r="T19" s="130"/>
      <c r="U19" s="160"/>
    </row>
    <row r="20" spans="1:21" ht="15" customHeight="1" outlineLevel="2" x14ac:dyDescent="0.35">
      <c r="A20" s="129"/>
      <c r="B20" s="146">
        <v>16</v>
      </c>
      <c r="C20" s="147" t="s">
        <v>1050</v>
      </c>
      <c r="D20" s="148">
        <v>1013111939</v>
      </c>
      <c r="E20" s="149" t="s">
        <v>1051</v>
      </c>
      <c r="F20" s="147" t="s">
        <v>1030</v>
      </c>
      <c r="G20" s="147" t="s">
        <v>1031</v>
      </c>
      <c r="H20" s="147" t="s">
        <v>1032</v>
      </c>
      <c r="I20" s="150"/>
      <c r="J20" s="151" t="s">
        <v>1035</v>
      </c>
      <c r="K20" s="152">
        <v>238333</v>
      </c>
      <c r="L20" s="153">
        <v>45443</v>
      </c>
      <c r="M20" s="153">
        <v>45443</v>
      </c>
      <c r="N20" s="154">
        <v>-15</v>
      </c>
      <c r="O20" s="155">
        <v>238333</v>
      </c>
      <c r="P20" s="156">
        <v>1</v>
      </c>
      <c r="Q20" s="157">
        <v>238333</v>
      </c>
      <c r="R20" s="158">
        <v>238333</v>
      </c>
      <c r="S20" s="159">
        <v>2.0665733558253847E-5</v>
      </c>
      <c r="T20" s="130"/>
      <c r="U20" s="160"/>
    </row>
    <row r="21" spans="1:21" ht="15" customHeight="1" outlineLevel="1" x14ac:dyDescent="0.35">
      <c r="A21" s="129"/>
      <c r="B21" s="146">
        <v>17</v>
      </c>
      <c r="C21" s="169" t="s">
        <v>1052</v>
      </c>
      <c r="D21" s="170"/>
      <c r="E21" s="171"/>
      <c r="F21" s="169"/>
      <c r="G21" s="169"/>
      <c r="H21" s="169"/>
      <c r="I21" s="172"/>
      <c r="J21" s="173"/>
      <c r="K21" s="174">
        <v>238333</v>
      </c>
      <c r="L21" s="175"/>
      <c r="M21" s="175"/>
      <c r="N21" s="176"/>
      <c r="O21" s="177">
        <v>238333</v>
      </c>
      <c r="P21" s="178"/>
      <c r="Q21" s="177">
        <v>238333</v>
      </c>
      <c r="R21" s="179">
        <v>238333</v>
      </c>
      <c r="S21" s="180">
        <v>2.0665733558253847E-5</v>
      </c>
      <c r="T21" s="130"/>
      <c r="U21" s="160"/>
    </row>
    <row r="22" spans="1:21" ht="15" customHeight="1" outlineLevel="2" x14ac:dyDescent="0.35">
      <c r="A22" s="129"/>
      <c r="B22" s="146">
        <v>18</v>
      </c>
      <c r="C22" s="147" t="s">
        <v>1053</v>
      </c>
      <c r="D22" s="148">
        <v>1030539352</v>
      </c>
      <c r="E22" s="149" t="s">
        <v>1054</v>
      </c>
      <c r="F22" s="147" t="s">
        <v>1030</v>
      </c>
      <c r="G22" s="147" t="s">
        <v>1031</v>
      </c>
      <c r="H22" s="147" t="s">
        <v>1032</v>
      </c>
      <c r="I22" s="150"/>
      <c r="J22" s="151" t="s">
        <v>1035</v>
      </c>
      <c r="K22" s="152">
        <v>195000</v>
      </c>
      <c r="L22" s="153">
        <v>45443</v>
      </c>
      <c r="M22" s="153">
        <v>45443</v>
      </c>
      <c r="N22" s="154">
        <v>-15</v>
      </c>
      <c r="O22" s="155">
        <v>195000</v>
      </c>
      <c r="P22" s="156">
        <v>1</v>
      </c>
      <c r="Q22" s="157">
        <v>195000</v>
      </c>
      <c r="R22" s="158">
        <v>195000</v>
      </c>
      <c r="S22" s="159">
        <v>1.6908351104796649E-5</v>
      </c>
      <c r="T22" s="130"/>
      <c r="U22" s="160"/>
    </row>
    <row r="23" spans="1:21" ht="15" customHeight="1" outlineLevel="1" x14ac:dyDescent="0.35">
      <c r="A23" s="129"/>
      <c r="B23" s="146">
        <v>19</v>
      </c>
      <c r="C23" s="169" t="s">
        <v>1055</v>
      </c>
      <c r="D23" s="170"/>
      <c r="E23" s="171"/>
      <c r="F23" s="169"/>
      <c r="G23" s="169"/>
      <c r="H23" s="169"/>
      <c r="I23" s="172"/>
      <c r="J23" s="173"/>
      <c r="K23" s="174">
        <v>195000</v>
      </c>
      <c r="L23" s="175"/>
      <c r="M23" s="175"/>
      <c r="N23" s="176"/>
      <c r="O23" s="177">
        <v>195000</v>
      </c>
      <c r="P23" s="178"/>
      <c r="Q23" s="177">
        <v>195000</v>
      </c>
      <c r="R23" s="179">
        <v>195000</v>
      </c>
      <c r="S23" s="180">
        <v>1.6908351104796649E-5</v>
      </c>
      <c r="T23" s="130"/>
      <c r="U23" s="160"/>
    </row>
    <row r="24" spans="1:21" ht="15" customHeight="1" outlineLevel="2" x14ac:dyDescent="0.35">
      <c r="A24" s="129"/>
      <c r="B24" s="146">
        <v>20</v>
      </c>
      <c r="C24" s="147" t="s">
        <v>1056</v>
      </c>
      <c r="D24" s="148">
        <v>1033717347</v>
      </c>
      <c r="E24" s="149" t="s">
        <v>1057</v>
      </c>
      <c r="F24" s="147" t="s">
        <v>1030</v>
      </c>
      <c r="G24" s="147" t="s">
        <v>1031</v>
      </c>
      <c r="H24" s="147" t="s">
        <v>1032</v>
      </c>
      <c r="I24" s="150"/>
      <c r="J24" s="151" t="s">
        <v>1035</v>
      </c>
      <c r="K24" s="152">
        <v>429034</v>
      </c>
      <c r="L24" s="153">
        <v>45443</v>
      </c>
      <c r="M24" s="153">
        <v>45443</v>
      </c>
      <c r="N24" s="154">
        <v>-15</v>
      </c>
      <c r="O24" s="155">
        <v>429034</v>
      </c>
      <c r="P24" s="156">
        <v>1</v>
      </c>
      <c r="Q24" s="157">
        <v>429034</v>
      </c>
      <c r="R24" s="158">
        <v>429034</v>
      </c>
      <c r="S24" s="159">
        <v>3.7201320553309365E-5</v>
      </c>
      <c r="T24" s="130"/>
      <c r="U24" s="160"/>
    </row>
    <row r="25" spans="1:21" ht="15" customHeight="1" outlineLevel="1" x14ac:dyDescent="0.35">
      <c r="A25" s="129"/>
      <c r="B25" s="146">
        <v>21</v>
      </c>
      <c r="C25" s="169" t="s">
        <v>1058</v>
      </c>
      <c r="D25" s="170"/>
      <c r="E25" s="171"/>
      <c r="F25" s="169"/>
      <c r="G25" s="169"/>
      <c r="H25" s="169"/>
      <c r="I25" s="172"/>
      <c r="J25" s="173"/>
      <c r="K25" s="174">
        <v>429034</v>
      </c>
      <c r="L25" s="175"/>
      <c r="M25" s="175"/>
      <c r="N25" s="176"/>
      <c r="O25" s="177">
        <v>429034</v>
      </c>
      <c r="P25" s="178"/>
      <c r="Q25" s="177">
        <v>429034</v>
      </c>
      <c r="R25" s="179">
        <v>429034</v>
      </c>
      <c r="S25" s="180">
        <v>3.7201320553309365E-5</v>
      </c>
      <c r="T25" s="130"/>
      <c r="U25" s="160"/>
    </row>
    <row r="26" spans="1:21" ht="15" customHeight="1" outlineLevel="2" x14ac:dyDescent="0.35">
      <c r="A26" s="129"/>
      <c r="B26" s="146">
        <v>22</v>
      </c>
      <c r="C26" s="147" t="s">
        <v>1059</v>
      </c>
      <c r="D26" s="148">
        <v>1000935409</v>
      </c>
      <c r="E26" s="149" t="s">
        <v>1060</v>
      </c>
      <c r="F26" s="147" t="s">
        <v>1030</v>
      </c>
      <c r="G26" s="147" t="s">
        <v>1031</v>
      </c>
      <c r="H26" s="147" t="s">
        <v>1032</v>
      </c>
      <c r="I26" s="150"/>
      <c r="J26" s="151" t="s">
        <v>1034</v>
      </c>
      <c r="K26" s="152">
        <v>467027</v>
      </c>
      <c r="L26" s="153">
        <v>45292</v>
      </c>
      <c r="M26" s="153">
        <v>45702</v>
      </c>
      <c r="N26" s="154">
        <v>-274</v>
      </c>
      <c r="O26" s="155">
        <v>467027</v>
      </c>
      <c r="P26" s="156">
        <v>1</v>
      </c>
      <c r="Q26" s="157">
        <v>467027</v>
      </c>
      <c r="R26" s="158">
        <v>467027</v>
      </c>
      <c r="S26" s="159">
        <v>4.0495674314973668E-5</v>
      </c>
      <c r="T26" s="130"/>
      <c r="U26" s="160"/>
    </row>
    <row r="27" spans="1:21" ht="15" customHeight="1" outlineLevel="2" x14ac:dyDescent="0.35">
      <c r="A27" s="129"/>
      <c r="B27" s="146">
        <v>23</v>
      </c>
      <c r="C27" s="147" t="s">
        <v>1059</v>
      </c>
      <c r="D27" s="148">
        <v>1000935409</v>
      </c>
      <c r="E27" s="149" t="s">
        <v>1060</v>
      </c>
      <c r="F27" s="147" t="s">
        <v>1030</v>
      </c>
      <c r="G27" s="147" t="s">
        <v>1031</v>
      </c>
      <c r="H27" s="147" t="s">
        <v>1032</v>
      </c>
      <c r="I27" s="150"/>
      <c r="J27" s="151" t="s">
        <v>746</v>
      </c>
      <c r="K27" s="152">
        <v>18206</v>
      </c>
      <c r="L27" s="153">
        <v>45292</v>
      </c>
      <c r="M27" s="153">
        <v>45688</v>
      </c>
      <c r="N27" s="154">
        <v>-260</v>
      </c>
      <c r="O27" s="155">
        <v>18206</v>
      </c>
      <c r="P27" s="156">
        <v>1</v>
      </c>
      <c r="Q27" s="157">
        <v>18206</v>
      </c>
      <c r="R27" s="158">
        <v>18206</v>
      </c>
      <c r="S27" s="159">
        <v>1.5786330267380913E-6</v>
      </c>
      <c r="T27" s="130"/>
      <c r="U27" s="160"/>
    </row>
    <row r="28" spans="1:21" s="161" customFormat="1" ht="15" customHeight="1" outlineLevel="2" x14ac:dyDescent="0.4">
      <c r="A28" s="129"/>
      <c r="B28" s="146">
        <v>24</v>
      </c>
      <c r="C28" s="147" t="s">
        <v>1059</v>
      </c>
      <c r="D28" s="148">
        <v>1000935409</v>
      </c>
      <c r="E28" s="149" t="s">
        <v>1060</v>
      </c>
      <c r="F28" s="147" t="s">
        <v>1030</v>
      </c>
      <c r="G28" s="147" t="s">
        <v>1031</v>
      </c>
      <c r="H28" s="147" t="s">
        <v>1032</v>
      </c>
      <c r="I28" s="150"/>
      <c r="J28" s="151" t="s">
        <v>199</v>
      </c>
      <c r="K28" s="152">
        <v>467027</v>
      </c>
      <c r="L28" s="153">
        <v>45292</v>
      </c>
      <c r="M28" s="153">
        <v>45473</v>
      </c>
      <c r="N28" s="154">
        <v>-45</v>
      </c>
      <c r="O28" s="155">
        <v>467027</v>
      </c>
      <c r="P28" s="156">
        <v>1</v>
      </c>
      <c r="Q28" s="157">
        <v>467027</v>
      </c>
      <c r="R28" s="158">
        <v>467027</v>
      </c>
      <c r="S28" s="159">
        <v>4.0495674314973668E-5</v>
      </c>
      <c r="T28" s="130"/>
      <c r="U28" s="160"/>
    </row>
    <row r="29" spans="1:21" ht="15" customHeight="1" outlineLevel="2" x14ac:dyDescent="0.35">
      <c r="A29" s="129"/>
      <c r="B29" s="146">
        <v>25</v>
      </c>
      <c r="C29" s="147" t="s">
        <v>1059</v>
      </c>
      <c r="D29" s="148">
        <v>1000935409</v>
      </c>
      <c r="E29" s="149" t="s">
        <v>1060</v>
      </c>
      <c r="F29" s="147" t="s">
        <v>1030</v>
      </c>
      <c r="G29" s="147" t="s">
        <v>1031</v>
      </c>
      <c r="H29" s="147" t="s">
        <v>1032</v>
      </c>
      <c r="I29" s="150"/>
      <c r="J29" s="151" t="s">
        <v>1035</v>
      </c>
      <c r="K29" s="152">
        <v>724266</v>
      </c>
      <c r="L29" s="153">
        <v>45443</v>
      </c>
      <c r="M29" s="153">
        <v>45443</v>
      </c>
      <c r="N29" s="154">
        <v>-15</v>
      </c>
      <c r="O29" s="155">
        <v>724266</v>
      </c>
      <c r="P29" s="156">
        <v>1</v>
      </c>
      <c r="Q29" s="157">
        <v>724266</v>
      </c>
      <c r="R29" s="158">
        <v>724266</v>
      </c>
      <c r="S29" s="159">
        <v>6.2800737544957191E-5</v>
      </c>
      <c r="T29" s="130"/>
      <c r="U29" s="160"/>
    </row>
    <row r="30" spans="1:21" ht="15" customHeight="1" outlineLevel="2" x14ac:dyDescent="0.35">
      <c r="A30" s="129"/>
      <c r="B30" s="146">
        <v>26</v>
      </c>
      <c r="C30" s="147" t="s">
        <v>1059</v>
      </c>
      <c r="D30" s="148">
        <v>1000935409</v>
      </c>
      <c r="E30" s="149" t="s">
        <v>1060</v>
      </c>
      <c r="F30" s="147" t="s">
        <v>1030</v>
      </c>
      <c r="G30" s="147" t="s">
        <v>1031</v>
      </c>
      <c r="H30" s="147" t="s">
        <v>1032</v>
      </c>
      <c r="I30" s="150"/>
      <c r="J30" s="151" t="s">
        <v>748</v>
      </c>
      <c r="K30" s="152">
        <v>207855</v>
      </c>
      <c r="L30" s="153" t="s">
        <v>1036</v>
      </c>
      <c r="M30" s="153" t="s">
        <v>1036</v>
      </c>
      <c r="N30" s="154">
        <v>0</v>
      </c>
      <c r="O30" s="155">
        <v>207855</v>
      </c>
      <c r="P30" s="156">
        <v>1</v>
      </c>
      <c r="Q30" s="157">
        <v>207855</v>
      </c>
      <c r="R30" s="158">
        <v>207855</v>
      </c>
      <c r="S30" s="159">
        <v>1.8023001635320551E-5</v>
      </c>
      <c r="T30" s="130"/>
      <c r="U30" s="160"/>
    </row>
    <row r="31" spans="1:21" ht="15" customHeight="1" outlineLevel="1" x14ac:dyDescent="0.35">
      <c r="A31" s="129"/>
      <c r="B31" s="146">
        <v>27</v>
      </c>
      <c r="C31" s="169" t="s">
        <v>1061</v>
      </c>
      <c r="D31" s="170"/>
      <c r="E31" s="171"/>
      <c r="F31" s="169"/>
      <c r="G31" s="169"/>
      <c r="H31" s="169"/>
      <c r="I31" s="172"/>
      <c r="J31" s="173"/>
      <c r="K31" s="174">
        <v>1884381</v>
      </c>
      <c r="L31" s="175"/>
      <c r="M31" s="175"/>
      <c r="N31" s="176"/>
      <c r="O31" s="177">
        <v>1884381</v>
      </c>
      <c r="P31" s="178"/>
      <c r="Q31" s="177">
        <v>1884381</v>
      </c>
      <c r="R31" s="179">
        <v>1884381</v>
      </c>
      <c r="S31" s="180">
        <v>1.6339372083696316E-4</v>
      </c>
      <c r="T31" s="130"/>
      <c r="U31" s="160"/>
    </row>
    <row r="32" spans="1:21" ht="15" customHeight="1" outlineLevel="2" x14ac:dyDescent="0.35">
      <c r="A32" s="129"/>
      <c r="B32" s="146">
        <v>28</v>
      </c>
      <c r="C32" s="147" t="s">
        <v>1062</v>
      </c>
      <c r="D32" s="148">
        <v>1019069163</v>
      </c>
      <c r="E32" s="149" t="s">
        <v>1063</v>
      </c>
      <c r="F32" s="147" t="s">
        <v>1030</v>
      </c>
      <c r="G32" s="147" t="s">
        <v>1031</v>
      </c>
      <c r="H32" s="147" t="s">
        <v>1032</v>
      </c>
      <c r="I32" s="150"/>
      <c r="J32" s="151" t="s">
        <v>1033</v>
      </c>
      <c r="K32" s="152">
        <v>2898939</v>
      </c>
      <c r="L32" s="153">
        <v>45291</v>
      </c>
      <c r="M32" s="153">
        <v>45336</v>
      </c>
      <c r="N32" s="154">
        <v>92</v>
      </c>
      <c r="O32" s="155">
        <v>2898939</v>
      </c>
      <c r="P32" s="156">
        <v>1.0130258381379456</v>
      </c>
      <c r="Q32" s="157">
        <v>2936700.1101857778</v>
      </c>
      <c r="R32" s="158">
        <v>2936700.1101857778</v>
      </c>
      <c r="S32" s="159">
        <v>2.5463977719239049E-4</v>
      </c>
      <c r="T32" s="130"/>
      <c r="U32" s="160"/>
    </row>
    <row r="33" spans="1:21" s="161" customFormat="1" ht="15" customHeight="1" outlineLevel="2" x14ac:dyDescent="0.4">
      <c r="A33" s="129"/>
      <c r="B33" s="146">
        <v>29</v>
      </c>
      <c r="C33" s="147" t="s">
        <v>1062</v>
      </c>
      <c r="D33" s="148">
        <v>1019069163</v>
      </c>
      <c r="E33" s="149" t="s">
        <v>1063</v>
      </c>
      <c r="F33" s="147" t="s">
        <v>1030</v>
      </c>
      <c r="G33" s="147" t="s">
        <v>1031</v>
      </c>
      <c r="H33" s="147" t="s">
        <v>1032</v>
      </c>
      <c r="I33" s="150"/>
      <c r="J33" s="151" t="s">
        <v>1034</v>
      </c>
      <c r="K33" s="152">
        <v>1077562</v>
      </c>
      <c r="L33" s="153">
        <v>45292</v>
      </c>
      <c r="M33" s="153">
        <v>45702</v>
      </c>
      <c r="N33" s="154">
        <v>-274</v>
      </c>
      <c r="O33" s="155">
        <v>1077562</v>
      </c>
      <c r="P33" s="156">
        <v>1</v>
      </c>
      <c r="Q33" s="157">
        <v>1077562</v>
      </c>
      <c r="R33" s="158">
        <v>1077562</v>
      </c>
      <c r="S33" s="159">
        <v>9.3434854529163535E-5</v>
      </c>
      <c r="T33" s="130"/>
      <c r="U33" s="160"/>
    </row>
    <row r="34" spans="1:21" ht="15" customHeight="1" outlineLevel="2" x14ac:dyDescent="0.35">
      <c r="A34" s="129"/>
      <c r="B34" s="146">
        <v>30</v>
      </c>
      <c r="C34" s="147" t="s">
        <v>1062</v>
      </c>
      <c r="D34" s="148">
        <v>1019069163</v>
      </c>
      <c r="E34" s="149" t="s">
        <v>1063</v>
      </c>
      <c r="F34" s="147" t="s">
        <v>1030</v>
      </c>
      <c r="G34" s="147" t="s">
        <v>1031</v>
      </c>
      <c r="H34" s="147" t="s">
        <v>1032</v>
      </c>
      <c r="I34" s="150"/>
      <c r="J34" s="151" t="s">
        <v>746</v>
      </c>
      <c r="K34" s="152">
        <v>49433</v>
      </c>
      <c r="L34" s="153">
        <v>45292</v>
      </c>
      <c r="M34" s="153">
        <v>45688</v>
      </c>
      <c r="N34" s="154">
        <v>-260</v>
      </c>
      <c r="O34" s="155">
        <v>49433</v>
      </c>
      <c r="P34" s="156">
        <v>1</v>
      </c>
      <c r="Q34" s="157">
        <v>49433</v>
      </c>
      <c r="R34" s="158">
        <v>49433</v>
      </c>
      <c r="S34" s="159">
        <v>4.2863103598123731E-6</v>
      </c>
      <c r="T34" s="130"/>
      <c r="U34" s="160"/>
    </row>
    <row r="35" spans="1:21" ht="15" customHeight="1" outlineLevel="2" x14ac:dyDescent="0.35">
      <c r="A35" s="129"/>
      <c r="B35" s="146">
        <v>31</v>
      </c>
      <c r="C35" s="147" t="s">
        <v>1062</v>
      </c>
      <c r="D35" s="148">
        <v>1019069163</v>
      </c>
      <c r="E35" s="149" t="s">
        <v>1063</v>
      </c>
      <c r="F35" s="147" t="s">
        <v>1030</v>
      </c>
      <c r="G35" s="147" t="s">
        <v>1031</v>
      </c>
      <c r="H35" s="147" t="s">
        <v>1032</v>
      </c>
      <c r="I35" s="150"/>
      <c r="J35" s="151" t="s">
        <v>199</v>
      </c>
      <c r="K35" s="152">
        <v>1020000</v>
      </c>
      <c r="L35" s="153">
        <v>45292</v>
      </c>
      <c r="M35" s="153">
        <v>45473</v>
      </c>
      <c r="N35" s="154">
        <v>-45</v>
      </c>
      <c r="O35" s="155">
        <v>1020000</v>
      </c>
      <c r="P35" s="156">
        <v>1</v>
      </c>
      <c r="Q35" s="157">
        <v>1020000</v>
      </c>
      <c r="R35" s="158">
        <v>1020000</v>
      </c>
      <c r="S35" s="159">
        <v>8.8443682702013255E-5</v>
      </c>
      <c r="T35" s="130"/>
      <c r="U35" s="160"/>
    </row>
    <row r="36" spans="1:21" ht="15" customHeight="1" outlineLevel="2" x14ac:dyDescent="0.35">
      <c r="A36" s="129"/>
      <c r="B36" s="146">
        <v>32</v>
      </c>
      <c r="C36" s="147" t="s">
        <v>1062</v>
      </c>
      <c r="D36" s="148">
        <v>1019069163</v>
      </c>
      <c r="E36" s="149" t="s">
        <v>1063</v>
      </c>
      <c r="F36" s="147" t="s">
        <v>1030</v>
      </c>
      <c r="G36" s="147" t="s">
        <v>1031</v>
      </c>
      <c r="H36" s="147" t="s">
        <v>1032</v>
      </c>
      <c r="I36" s="150"/>
      <c r="J36" s="151" t="s">
        <v>1035</v>
      </c>
      <c r="K36" s="152">
        <v>1706987</v>
      </c>
      <c r="L36" s="153">
        <v>45443</v>
      </c>
      <c r="M36" s="153">
        <v>45443</v>
      </c>
      <c r="N36" s="154">
        <v>-15</v>
      </c>
      <c r="O36" s="155">
        <v>1706987</v>
      </c>
      <c r="P36" s="156">
        <v>1</v>
      </c>
      <c r="Q36" s="157">
        <v>1706987</v>
      </c>
      <c r="R36" s="158">
        <v>1706987</v>
      </c>
      <c r="S36" s="159">
        <v>1.4801197706319755E-4</v>
      </c>
      <c r="T36" s="130"/>
      <c r="U36" s="160"/>
    </row>
    <row r="37" spans="1:21" ht="15" customHeight="1" outlineLevel="2" x14ac:dyDescent="0.35">
      <c r="A37" s="129"/>
      <c r="B37" s="146">
        <v>33</v>
      </c>
      <c r="C37" s="147" t="s">
        <v>1062</v>
      </c>
      <c r="D37" s="148">
        <v>1019069163</v>
      </c>
      <c r="E37" s="149" t="s">
        <v>1063</v>
      </c>
      <c r="F37" s="147" t="s">
        <v>1030</v>
      </c>
      <c r="G37" s="147" t="s">
        <v>1031</v>
      </c>
      <c r="H37" s="147" t="s">
        <v>1032</v>
      </c>
      <c r="I37" s="150"/>
      <c r="J37" s="151" t="s">
        <v>748</v>
      </c>
      <c r="K37" s="152">
        <v>3160255</v>
      </c>
      <c r="L37" s="153" t="s">
        <v>1036</v>
      </c>
      <c r="M37" s="153" t="s">
        <v>1036</v>
      </c>
      <c r="N37" s="154">
        <v>0</v>
      </c>
      <c r="O37" s="155">
        <v>3160255</v>
      </c>
      <c r="P37" s="156">
        <v>1</v>
      </c>
      <c r="Q37" s="157">
        <v>3160255</v>
      </c>
      <c r="R37" s="158">
        <v>3160255</v>
      </c>
      <c r="S37" s="159">
        <v>2.7402410831122635E-4</v>
      </c>
      <c r="T37" s="130"/>
      <c r="U37" s="160"/>
    </row>
    <row r="38" spans="1:21" ht="15" customHeight="1" outlineLevel="1" x14ac:dyDescent="0.35">
      <c r="A38" s="129"/>
      <c r="B38" s="146">
        <v>34</v>
      </c>
      <c r="C38" s="169" t="s">
        <v>1064</v>
      </c>
      <c r="D38" s="170"/>
      <c r="E38" s="171"/>
      <c r="F38" s="169"/>
      <c r="G38" s="169"/>
      <c r="H38" s="169"/>
      <c r="I38" s="172"/>
      <c r="J38" s="173"/>
      <c r="K38" s="174">
        <v>9913176</v>
      </c>
      <c r="L38" s="175"/>
      <c r="M38" s="175"/>
      <c r="N38" s="176"/>
      <c r="O38" s="177">
        <v>9913176</v>
      </c>
      <c r="P38" s="178"/>
      <c r="Q38" s="177">
        <v>9950937.1101857778</v>
      </c>
      <c r="R38" s="179">
        <v>9950937.1101857778</v>
      </c>
      <c r="S38" s="180">
        <v>8.6284071015780357E-4</v>
      </c>
      <c r="T38" s="130"/>
      <c r="U38" s="160"/>
    </row>
    <row r="39" spans="1:21" ht="15" customHeight="1" outlineLevel="2" x14ac:dyDescent="0.35">
      <c r="A39" s="129"/>
      <c r="B39" s="146">
        <v>35</v>
      </c>
      <c r="C39" s="147" t="s">
        <v>1065</v>
      </c>
      <c r="D39" s="148">
        <v>1048280807</v>
      </c>
      <c r="E39" s="149" t="s">
        <v>1066</v>
      </c>
      <c r="F39" s="147" t="s">
        <v>1030</v>
      </c>
      <c r="G39" s="147" t="s">
        <v>1031</v>
      </c>
      <c r="H39" s="147" t="s">
        <v>1032</v>
      </c>
      <c r="I39" s="150"/>
      <c r="J39" s="151" t="s">
        <v>1033</v>
      </c>
      <c r="K39" s="152">
        <v>466051</v>
      </c>
      <c r="L39" s="153">
        <v>45291</v>
      </c>
      <c r="M39" s="153">
        <v>45336</v>
      </c>
      <c r="N39" s="154">
        <v>92</v>
      </c>
      <c r="O39" s="155">
        <v>466051</v>
      </c>
      <c r="P39" s="156">
        <v>1.0130258381379456</v>
      </c>
      <c r="Q39" s="157">
        <v>472121.70489002764</v>
      </c>
      <c r="R39" s="158">
        <v>472121.70489002764</v>
      </c>
      <c r="S39" s="159">
        <v>4.093743359218347E-5</v>
      </c>
      <c r="T39" s="130"/>
      <c r="U39" s="160"/>
    </row>
    <row r="40" spans="1:21" ht="15" customHeight="1" outlineLevel="2" x14ac:dyDescent="0.35">
      <c r="A40" s="129"/>
      <c r="B40" s="146">
        <v>36</v>
      </c>
      <c r="C40" s="147" t="s">
        <v>1065</v>
      </c>
      <c r="D40" s="148">
        <v>1048280807</v>
      </c>
      <c r="E40" s="149" t="s">
        <v>1066</v>
      </c>
      <c r="F40" s="147" t="s">
        <v>1030</v>
      </c>
      <c r="G40" s="147" t="s">
        <v>1031</v>
      </c>
      <c r="H40" s="147" t="s">
        <v>1032</v>
      </c>
      <c r="I40" s="150"/>
      <c r="J40" s="151" t="s">
        <v>1034</v>
      </c>
      <c r="K40" s="152">
        <v>562544</v>
      </c>
      <c r="L40" s="153">
        <v>45292</v>
      </c>
      <c r="M40" s="153">
        <v>45702</v>
      </c>
      <c r="N40" s="154">
        <v>-274</v>
      </c>
      <c r="O40" s="155">
        <v>562544</v>
      </c>
      <c r="P40" s="156">
        <v>1</v>
      </c>
      <c r="Q40" s="157">
        <v>562544</v>
      </c>
      <c r="R40" s="158">
        <v>562544</v>
      </c>
      <c r="S40" s="159">
        <v>4.8777904943060141E-5</v>
      </c>
      <c r="T40" s="130"/>
      <c r="U40" s="160"/>
    </row>
    <row r="41" spans="1:21" ht="15" customHeight="1" outlineLevel="2" x14ac:dyDescent="0.35">
      <c r="A41" s="129"/>
      <c r="B41" s="146">
        <v>37</v>
      </c>
      <c r="C41" s="147" t="s">
        <v>1065</v>
      </c>
      <c r="D41" s="148">
        <v>1048280807</v>
      </c>
      <c r="E41" s="149" t="s">
        <v>1066</v>
      </c>
      <c r="F41" s="147" t="s">
        <v>1030</v>
      </c>
      <c r="G41" s="147" t="s">
        <v>1031</v>
      </c>
      <c r="H41" s="147" t="s">
        <v>1032</v>
      </c>
      <c r="I41" s="150"/>
      <c r="J41" s="151" t="s">
        <v>746</v>
      </c>
      <c r="K41" s="152">
        <v>25808</v>
      </c>
      <c r="L41" s="153">
        <v>45292</v>
      </c>
      <c r="M41" s="153">
        <v>45688</v>
      </c>
      <c r="N41" s="154">
        <v>-260</v>
      </c>
      <c r="O41" s="155">
        <v>25808</v>
      </c>
      <c r="P41" s="156">
        <v>1</v>
      </c>
      <c r="Q41" s="157">
        <v>25808</v>
      </c>
      <c r="R41" s="158">
        <v>25808</v>
      </c>
      <c r="S41" s="159">
        <v>2.2377985913466254E-6</v>
      </c>
      <c r="T41" s="130"/>
      <c r="U41" s="160"/>
    </row>
    <row r="42" spans="1:21" ht="15" customHeight="1" outlineLevel="2" x14ac:dyDescent="0.35">
      <c r="A42" s="129"/>
      <c r="B42" s="146">
        <v>38</v>
      </c>
      <c r="C42" s="147" t="s">
        <v>1065</v>
      </c>
      <c r="D42" s="148">
        <v>1048280807</v>
      </c>
      <c r="E42" s="149" t="s">
        <v>1066</v>
      </c>
      <c r="F42" s="147" t="s">
        <v>1030</v>
      </c>
      <c r="G42" s="147" t="s">
        <v>1031</v>
      </c>
      <c r="H42" s="147" t="s">
        <v>1032</v>
      </c>
      <c r="I42" s="150"/>
      <c r="J42" s="151" t="s">
        <v>199</v>
      </c>
      <c r="K42" s="152">
        <v>579977</v>
      </c>
      <c r="L42" s="153">
        <v>45292</v>
      </c>
      <c r="M42" s="153">
        <v>45473</v>
      </c>
      <c r="N42" s="154">
        <v>-45</v>
      </c>
      <c r="O42" s="155">
        <v>579977</v>
      </c>
      <c r="P42" s="156">
        <v>1</v>
      </c>
      <c r="Q42" s="157">
        <v>579977</v>
      </c>
      <c r="R42" s="158">
        <v>579977</v>
      </c>
      <c r="S42" s="159">
        <v>5.0289511531828959E-5</v>
      </c>
      <c r="T42" s="130"/>
      <c r="U42" s="160"/>
    </row>
    <row r="43" spans="1:21" s="161" customFormat="1" ht="15" customHeight="1" outlineLevel="2" x14ac:dyDescent="0.4">
      <c r="A43" s="129"/>
      <c r="B43" s="146">
        <v>39</v>
      </c>
      <c r="C43" s="147" t="s">
        <v>1065</v>
      </c>
      <c r="D43" s="148">
        <v>1048280807</v>
      </c>
      <c r="E43" s="149" t="s">
        <v>1066</v>
      </c>
      <c r="F43" s="147" t="s">
        <v>1030</v>
      </c>
      <c r="G43" s="147" t="s">
        <v>1031</v>
      </c>
      <c r="H43" s="147" t="s">
        <v>1032</v>
      </c>
      <c r="I43" s="150"/>
      <c r="J43" s="151" t="s">
        <v>1035</v>
      </c>
      <c r="K43" s="152">
        <v>724266</v>
      </c>
      <c r="L43" s="153">
        <v>45443</v>
      </c>
      <c r="M43" s="153">
        <v>45443</v>
      </c>
      <c r="N43" s="154">
        <v>-15</v>
      </c>
      <c r="O43" s="155">
        <v>724266</v>
      </c>
      <c r="P43" s="156">
        <v>1</v>
      </c>
      <c r="Q43" s="157">
        <v>724266</v>
      </c>
      <c r="R43" s="158">
        <v>724266</v>
      </c>
      <c r="S43" s="159">
        <v>6.2800737544957191E-5</v>
      </c>
      <c r="T43" s="130"/>
      <c r="U43" s="160"/>
    </row>
    <row r="44" spans="1:21" ht="15" customHeight="1" outlineLevel="2" x14ac:dyDescent="0.35">
      <c r="A44" s="129"/>
      <c r="B44" s="146">
        <v>40</v>
      </c>
      <c r="C44" s="147" t="s">
        <v>1065</v>
      </c>
      <c r="D44" s="148">
        <v>1048280807</v>
      </c>
      <c r="E44" s="149" t="s">
        <v>1066</v>
      </c>
      <c r="F44" s="147" t="s">
        <v>1030</v>
      </c>
      <c r="G44" s="147" t="s">
        <v>1031</v>
      </c>
      <c r="H44" s="147" t="s">
        <v>1032</v>
      </c>
      <c r="I44" s="150"/>
      <c r="J44" s="151" t="s">
        <v>748</v>
      </c>
      <c r="K44" s="152">
        <v>492528</v>
      </c>
      <c r="L44" s="153" t="s">
        <v>1036</v>
      </c>
      <c r="M44" s="153" t="s">
        <v>1036</v>
      </c>
      <c r="N44" s="154">
        <v>0</v>
      </c>
      <c r="O44" s="155">
        <v>492528</v>
      </c>
      <c r="P44" s="156">
        <v>1</v>
      </c>
      <c r="Q44" s="157">
        <v>492528</v>
      </c>
      <c r="R44" s="158">
        <v>492528</v>
      </c>
      <c r="S44" s="159">
        <v>4.2706853092016842E-5</v>
      </c>
      <c r="T44" s="130"/>
      <c r="U44" s="160"/>
    </row>
    <row r="45" spans="1:21" ht="15" customHeight="1" outlineLevel="1" x14ac:dyDescent="0.35">
      <c r="A45" s="129"/>
      <c r="B45" s="146">
        <v>41</v>
      </c>
      <c r="C45" s="169" t="s">
        <v>1067</v>
      </c>
      <c r="D45" s="170"/>
      <c r="E45" s="171"/>
      <c r="F45" s="169"/>
      <c r="G45" s="169"/>
      <c r="H45" s="169"/>
      <c r="I45" s="172"/>
      <c r="J45" s="173"/>
      <c r="K45" s="174">
        <v>2851174</v>
      </c>
      <c r="L45" s="175"/>
      <c r="M45" s="175"/>
      <c r="N45" s="176"/>
      <c r="O45" s="177">
        <v>2851174</v>
      </c>
      <c r="P45" s="178"/>
      <c r="Q45" s="177">
        <v>2857244.7048900276</v>
      </c>
      <c r="R45" s="179">
        <v>2857244.7048900276</v>
      </c>
      <c r="S45" s="180">
        <v>2.4775023929539321E-4</v>
      </c>
      <c r="T45" s="130"/>
      <c r="U45" s="160"/>
    </row>
    <row r="46" spans="1:21" ht="15" customHeight="1" outlineLevel="2" x14ac:dyDescent="0.35">
      <c r="A46" s="129"/>
      <c r="B46" s="146">
        <v>42</v>
      </c>
      <c r="C46" s="147" t="s">
        <v>1068</v>
      </c>
      <c r="D46" s="148">
        <v>1007107885</v>
      </c>
      <c r="E46" s="149" t="s">
        <v>1069</v>
      </c>
      <c r="F46" s="147" t="s">
        <v>1030</v>
      </c>
      <c r="G46" s="147" t="s">
        <v>1031</v>
      </c>
      <c r="H46" s="147" t="s">
        <v>1032</v>
      </c>
      <c r="I46" s="150"/>
      <c r="J46" s="151" t="s">
        <v>1035</v>
      </c>
      <c r="K46" s="152">
        <v>1884453</v>
      </c>
      <c r="L46" s="153">
        <v>45443</v>
      </c>
      <c r="M46" s="153">
        <v>45443</v>
      </c>
      <c r="N46" s="154">
        <v>-15</v>
      </c>
      <c r="O46" s="155">
        <v>1884453</v>
      </c>
      <c r="P46" s="156">
        <v>1</v>
      </c>
      <c r="Q46" s="157">
        <v>1884453</v>
      </c>
      <c r="R46" s="158">
        <v>1884453</v>
      </c>
      <c r="S46" s="159">
        <v>1.6339996392044802E-4</v>
      </c>
      <c r="T46" s="130"/>
      <c r="U46" s="160"/>
    </row>
    <row r="47" spans="1:21" ht="15" customHeight="1" outlineLevel="1" x14ac:dyDescent="0.35">
      <c r="A47" s="129"/>
      <c r="B47" s="146">
        <v>43</v>
      </c>
      <c r="C47" s="169" t="s">
        <v>1070</v>
      </c>
      <c r="D47" s="170"/>
      <c r="E47" s="171"/>
      <c r="F47" s="169"/>
      <c r="G47" s="169"/>
      <c r="H47" s="169"/>
      <c r="I47" s="172"/>
      <c r="J47" s="173"/>
      <c r="K47" s="174">
        <v>1884453</v>
      </c>
      <c r="L47" s="175"/>
      <c r="M47" s="175"/>
      <c r="N47" s="176"/>
      <c r="O47" s="177">
        <v>1884453</v>
      </c>
      <c r="P47" s="178"/>
      <c r="Q47" s="177">
        <v>1884453</v>
      </c>
      <c r="R47" s="179">
        <v>1884453</v>
      </c>
      <c r="S47" s="180">
        <v>1.6339996392044802E-4</v>
      </c>
      <c r="T47" s="130"/>
      <c r="U47" s="160"/>
    </row>
    <row r="48" spans="1:21" s="161" customFormat="1" ht="15" customHeight="1" outlineLevel="2" x14ac:dyDescent="0.4">
      <c r="A48" s="129"/>
      <c r="B48" s="146">
        <v>44</v>
      </c>
      <c r="C48" s="147" t="s">
        <v>1071</v>
      </c>
      <c r="D48" s="148">
        <v>1033719116</v>
      </c>
      <c r="E48" s="149" t="s">
        <v>1072</v>
      </c>
      <c r="F48" s="147" t="s">
        <v>1030</v>
      </c>
      <c r="G48" s="147" t="s">
        <v>1031</v>
      </c>
      <c r="H48" s="147" t="s">
        <v>1032</v>
      </c>
      <c r="I48" s="150"/>
      <c r="J48" s="151" t="s">
        <v>1034</v>
      </c>
      <c r="K48" s="152">
        <v>2583867</v>
      </c>
      <c r="L48" s="153">
        <v>45292</v>
      </c>
      <c r="M48" s="153">
        <v>45702</v>
      </c>
      <c r="N48" s="154">
        <v>-274</v>
      </c>
      <c r="O48" s="155">
        <v>2583867</v>
      </c>
      <c r="P48" s="156">
        <v>1</v>
      </c>
      <c r="Q48" s="157">
        <v>2583867</v>
      </c>
      <c r="R48" s="158">
        <v>2583867</v>
      </c>
      <c r="S48" s="159">
        <v>2.2404579714921849E-4</v>
      </c>
      <c r="T48" s="130"/>
      <c r="U48" s="160"/>
    </row>
    <row r="49" spans="1:21" ht="15" customHeight="1" outlineLevel="2" x14ac:dyDescent="0.35">
      <c r="A49" s="129"/>
      <c r="B49" s="146">
        <v>45</v>
      </c>
      <c r="C49" s="147" t="s">
        <v>1071</v>
      </c>
      <c r="D49" s="148">
        <v>1033719116</v>
      </c>
      <c r="E49" s="149" t="s">
        <v>1072</v>
      </c>
      <c r="F49" s="147" t="s">
        <v>1030</v>
      </c>
      <c r="G49" s="147" t="s">
        <v>1031</v>
      </c>
      <c r="H49" s="147" t="s">
        <v>1032</v>
      </c>
      <c r="I49" s="150"/>
      <c r="J49" s="151" t="s">
        <v>746</v>
      </c>
      <c r="K49" s="152">
        <v>118638</v>
      </c>
      <c r="L49" s="153">
        <v>45292</v>
      </c>
      <c r="M49" s="153">
        <v>45688</v>
      </c>
      <c r="N49" s="154">
        <v>-260</v>
      </c>
      <c r="O49" s="155">
        <v>118638</v>
      </c>
      <c r="P49" s="156">
        <v>1</v>
      </c>
      <c r="Q49" s="157">
        <v>118638</v>
      </c>
      <c r="R49" s="158">
        <v>118638</v>
      </c>
      <c r="S49" s="159">
        <v>1.0287040812158283E-5</v>
      </c>
      <c r="T49" s="130"/>
      <c r="U49" s="160"/>
    </row>
    <row r="50" spans="1:21" ht="15" customHeight="1" outlineLevel="2" x14ac:dyDescent="0.35">
      <c r="A50" s="129"/>
      <c r="B50" s="146">
        <v>46</v>
      </c>
      <c r="C50" s="147" t="s">
        <v>1071</v>
      </c>
      <c r="D50" s="148">
        <v>1033719116</v>
      </c>
      <c r="E50" s="149" t="s">
        <v>1072</v>
      </c>
      <c r="F50" s="147" t="s">
        <v>1030</v>
      </c>
      <c r="G50" s="147" t="s">
        <v>1031</v>
      </c>
      <c r="H50" s="147" t="s">
        <v>1032</v>
      </c>
      <c r="I50" s="150"/>
      <c r="J50" s="151" t="s">
        <v>199</v>
      </c>
      <c r="K50" s="152">
        <v>2741513</v>
      </c>
      <c r="L50" s="153">
        <v>45292</v>
      </c>
      <c r="M50" s="153">
        <v>45473</v>
      </c>
      <c r="N50" s="154">
        <v>-45</v>
      </c>
      <c r="O50" s="155">
        <v>2741513</v>
      </c>
      <c r="P50" s="156">
        <v>1</v>
      </c>
      <c r="Q50" s="157">
        <v>2741513</v>
      </c>
      <c r="R50" s="158">
        <v>2741513</v>
      </c>
      <c r="S50" s="159">
        <v>2.3771520185827887E-4</v>
      </c>
      <c r="T50" s="130"/>
      <c r="U50" s="160"/>
    </row>
    <row r="51" spans="1:21" ht="15" customHeight="1" outlineLevel="2" x14ac:dyDescent="0.35">
      <c r="A51" s="129"/>
      <c r="B51" s="146">
        <v>47</v>
      </c>
      <c r="C51" s="147" t="s">
        <v>1071</v>
      </c>
      <c r="D51" s="148">
        <v>1033719116</v>
      </c>
      <c r="E51" s="149" t="s">
        <v>1072</v>
      </c>
      <c r="F51" s="147" t="s">
        <v>1030</v>
      </c>
      <c r="G51" s="147" t="s">
        <v>1031</v>
      </c>
      <c r="H51" s="147" t="s">
        <v>1032</v>
      </c>
      <c r="I51" s="150"/>
      <c r="J51" s="151" t="s">
        <v>1035</v>
      </c>
      <c r="K51" s="152">
        <v>5196419</v>
      </c>
      <c r="L51" s="153">
        <v>45443</v>
      </c>
      <c r="M51" s="153">
        <v>45443</v>
      </c>
      <c r="N51" s="154">
        <v>-15</v>
      </c>
      <c r="O51" s="155">
        <v>5196419</v>
      </c>
      <c r="P51" s="156">
        <v>1</v>
      </c>
      <c r="Q51" s="157">
        <v>5196419</v>
      </c>
      <c r="R51" s="158">
        <v>5196419</v>
      </c>
      <c r="S51" s="159">
        <v>4.5057885610069899E-4</v>
      </c>
      <c r="T51" s="130"/>
      <c r="U51" s="160"/>
    </row>
    <row r="52" spans="1:21" ht="15" customHeight="1" outlineLevel="2" x14ac:dyDescent="0.35">
      <c r="A52" s="129"/>
      <c r="B52" s="146">
        <v>48</v>
      </c>
      <c r="C52" s="147" t="s">
        <v>1071</v>
      </c>
      <c r="D52" s="148">
        <v>1033719116</v>
      </c>
      <c r="E52" s="149" t="s">
        <v>1072</v>
      </c>
      <c r="F52" s="147" t="s">
        <v>1030</v>
      </c>
      <c r="G52" s="147" t="s">
        <v>1031</v>
      </c>
      <c r="H52" s="147" t="s">
        <v>1032</v>
      </c>
      <c r="I52" s="150"/>
      <c r="J52" s="151" t="s">
        <v>748</v>
      </c>
      <c r="K52" s="152">
        <v>6360920</v>
      </c>
      <c r="L52" s="153" t="s">
        <v>1036</v>
      </c>
      <c r="M52" s="153" t="s">
        <v>1036</v>
      </c>
      <c r="N52" s="154">
        <v>0</v>
      </c>
      <c r="O52" s="155">
        <v>6360920</v>
      </c>
      <c r="P52" s="156">
        <v>1</v>
      </c>
      <c r="Q52" s="157">
        <v>6360920</v>
      </c>
      <c r="R52" s="158">
        <v>6360920</v>
      </c>
      <c r="S52" s="159">
        <v>5.5155214722832368E-4</v>
      </c>
      <c r="T52" s="130"/>
      <c r="U52" s="160"/>
    </row>
    <row r="53" spans="1:21" ht="15" customHeight="1" outlineLevel="1" x14ac:dyDescent="0.35">
      <c r="A53" s="129"/>
      <c r="B53" s="146">
        <v>49</v>
      </c>
      <c r="C53" s="169" t="s">
        <v>1073</v>
      </c>
      <c r="D53" s="170"/>
      <c r="E53" s="171"/>
      <c r="F53" s="169"/>
      <c r="G53" s="169"/>
      <c r="H53" s="169"/>
      <c r="I53" s="172"/>
      <c r="J53" s="173"/>
      <c r="K53" s="174">
        <v>17001357</v>
      </c>
      <c r="L53" s="175"/>
      <c r="M53" s="175"/>
      <c r="N53" s="176"/>
      <c r="O53" s="177">
        <v>17001357</v>
      </c>
      <c r="P53" s="178"/>
      <c r="Q53" s="177">
        <v>17001357</v>
      </c>
      <c r="R53" s="179">
        <v>17001357</v>
      </c>
      <c r="S53" s="180">
        <v>1.4741790431486781E-3</v>
      </c>
      <c r="T53" s="130"/>
      <c r="U53" s="160"/>
    </row>
    <row r="54" spans="1:21" ht="15" customHeight="1" outlineLevel="2" x14ac:dyDescent="0.35">
      <c r="A54" s="129"/>
      <c r="B54" s="146">
        <v>50</v>
      </c>
      <c r="C54" s="147" t="s">
        <v>1074</v>
      </c>
      <c r="D54" s="148">
        <v>1010236422</v>
      </c>
      <c r="E54" s="149" t="s">
        <v>1075</v>
      </c>
      <c r="F54" s="147" t="s">
        <v>1030</v>
      </c>
      <c r="G54" s="147" t="s">
        <v>1031</v>
      </c>
      <c r="H54" s="147" t="s">
        <v>1032</v>
      </c>
      <c r="I54" s="150"/>
      <c r="J54" s="151" t="s">
        <v>1033</v>
      </c>
      <c r="K54" s="152">
        <v>2016148</v>
      </c>
      <c r="L54" s="153">
        <v>45291</v>
      </c>
      <c r="M54" s="153">
        <v>45336</v>
      </c>
      <c r="N54" s="154">
        <v>92</v>
      </c>
      <c r="O54" s="155">
        <v>2016148</v>
      </c>
      <c r="P54" s="156">
        <v>1.0130258381379456</v>
      </c>
      <c r="Q54" s="157">
        <v>2042410.0175101426</v>
      </c>
      <c r="R54" s="158">
        <v>2042410.0175101426</v>
      </c>
      <c r="S54" s="159">
        <v>1.7709633680007881E-4</v>
      </c>
      <c r="T54" s="130"/>
      <c r="U54" s="160"/>
    </row>
    <row r="55" spans="1:21" ht="15" customHeight="1" outlineLevel="2" x14ac:dyDescent="0.35">
      <c r="A55" s="129"/>
      <c r="B55" s="146">
        <v>51</v>
      </c>
      <c r="C55" s="147" t="s">
        <v>1074</v>
      </c>
      <c r="D55" s="148">
        <v>1010236422</v>
      </c>
      <c r="E55" s="149" t="s">
        <v>1075</v>
      </c>
      <c r="F55" s="147" t="s">
        <v>1030</v>
      </c>
      <c r="G55" s="147" t="s">
        <v>1031</v>
      </c>
      <c r="H55" s="147" t="s">
        <v>1032</v>
      </c>
      <c r="I55" s="150"/>
      <c r="J55" s="151" t="s">
        <v>1034</v>
      </c>
      <c r="K55" s="152">
        <v>740001</v>
      </c>
      <c r="L55" s="153">
        <v>45292</v>
      </c>
      <c r="M55" s="153">
        <v>45702</v>
      </c>
      <c r="N55" s="154">
        <v>-274</v>
      </c>
      <c r="O55" s="155">
        <v>740001</v>
      </c>
      <c r="P55" s="156">
        <v>1</v>
      </c>
      <c r="Q55" s="157">
        <v>740001</v>
      </c>
      <c r="R55" s="158">
        <v>740001</v>
      </c>
      <c r="S55" s="159">
        <v>6.4165111414875013E-5</v>
      </c>
      <c r="T55" s="130"/>
      <c r="U55" s="160"/>
    </row>
    <row r="56" spans="1:21" ht="15" customHeight="1" outlineLevel="2" x14ac:dyDescent="0.35">
      <c r="A56" s="129"/>
      <c r="B56" s="146">
        <v>52</v>
      </c>
      <c r="C56" s="147" t="s">
        <v>1074</v>
      </c>
      <c r="D56" s="148">
        <v>1010236422</v>
      </c>
      <c r="E56" s="149" t="s">
        <v>1075</v>
      </c>
      <c r="F56" s="147" t="s">
        <v>1030</v>
      </c>
      <c r="G56" s="147" t="s">
        <v>1031</v>
      </c>
      <c r="H56" s="147" t="s">
        <v>1032</v>
      </c>
      <c r="I56" s="150"/>
      <c r="J56" s="151" t="s">
        <v>746</v>
      </c>
      <c r="K56" s="152">
        <v>33912</v>
      </c>
      <c r="L56" s="153">
        <v>45292</v>
      </c>
      <c r="M56" s="153">
        <v>45688</v>
      </c>
      <c r="N56" s="154">
        <v>-260</v>
      </c>
      <c r="O56" s="155">
        <v>33912</v>
      </c>
      <c r="P56" s="156">
        <v>1</v>
      </c>
      <c r="Q56" s="157">
        <v>33912</v>
      </c>
      <c r="R56" s="158">
        <v>33912</v>
      </c>
      <c r="S56" s="159">
        <v>2.9404923213634051E-6</v>
      </c>
      <c r="T56" s="130"/>
      <c r="U56" s="160"/>
    </row>
    <row r="57" spans="1:21" ht="15" customHeight="1" outlineLevel="2" x14ac:dyDescent="0.35">
      <c r="A57" s="129"/>
      <c r="B57" s="146">
        <v>53</v>
      </c>
      <c r="C57" s="147" t="s">
        <v>1074</v>
      </c>
      <c r="D57" s="148">
        <v>1010236422</v>
      </c>
      <c r="E57" s="149" t="s">
        <v>1075</v>
      </c>
      <c r="F57" s="147" t="s">
        <v>1030</v>
      </c>
      <c r="G57" s="147" t="s">
        <v>1031</v>
      </c>
      <c r="H57" s="147" t="s">
        <v>1032</v>
      </c>
      <c r="I57" s="150"/>
      <c r="J57" s="151" t="s">
        <v>199</v>
      </c>
      <c r="K57" s="152">
        <v>603294</v>
      </c>
      <c r="L57" s="153">
        <v>45292</v>
      </c>
      <c r="M57" s="153">
        <v>45473</v>
      </c>
      <c r="N57" s="154">
        <v>-45</v>
      </c>
      <c r="O57" s="155">
        <v>603294</v>
      </c>
      <c r="P57" s="156">
        <v>1</v>
      </c>
      <c r="Q57" s="157">
        <v>603294</v>
      </c>
      <c r="R57" s="158">
        <v>603294</v>
      </c>
      <c r="S57" s="159">
        <v>5.2311316776498412E-5</v>
      </c>
      <c r="T57" s="130"/>
      <c r="U57" s="160"/>
    </row>
    <row r="58" spans="1:21" s="161" customFormat="1" ht="15" customHeight="1" outlineLevel="2" x14ac:dyDescent="0.4">
      <c r="A58" s="129"/>
      <c r="B58" s="146">
        <v>54</v>
      </c>
      <c r="C58" s="147" t="s">
        <v>1074</v>
      </c>
      <c r="D58" s="148">
        <v>1010236422</v>
      </c>
      <c r="E58" s="149" t="s">
        <v>1075</v>
      </c>
      <c r="F58" s="147" t="s">
        <v>1030</v>
      </c>
      <c r="G58" s="147" t="s">
        <v>1031</v>
      </c>
      <c r="H58" s="147" t="s">
        <v>1032</v>
      </c>
      <c r="I58" s="150"/>
      <c r="J58" s="151" t="s">
        <v>1035</v>
      </c>
      <c r="K58" s="152">
        <v>724266</v>
      </c>
      <c r="L58" s="153">
        <v>45443</v>
      </c>
      <c r="M58" s="153">
        <v>45443</v>
      </c>
      <c r="N58" s="154">
        <v>-15</v>
      </c>
      <c r="O58" s="155">
        <v>724266</v>
      </c>
      <c r="P58" s="156">
        <v>1</v>
      </c>
      <c r="Q58" s="157">
        <v>724266</v>
      </c>
      <c r="R58" s="158">
        <v>724266</v>
      </c>
      <c r="S58" s="159">
        <v>6.2800737544957191E-5</v>
      </c>
      <c r="T58" s="130"/>
      <c r="U58" s="160"/>
    </row>
    <row r="59" spans="1:21" ht="15" customHeight="1" outlineLevel="2" x14ac:dyDescent="0.35">
      <c r="A59" s="129"/>
      <c r="B59" s="146">
        <v>55</v>
      </c>
      <c r="C59" s="147" t="s">
        <v>1074</v>
      </c>
      <c r="D59" s="148">
        <v>1010236422</v>
      </c>
      <c r="E59" s="149" t="s">
        <v>1075</v>
      </c>
      <c r="F59" s="147" t="s">
        <v>1030</v>
      </c>
      <c r="G59" s="147" t="s">
        <v>1031</v>
      </c>
      <c r="H59" s="147" t="s">
        <v>1032</v>
      </c>
      <c r="I59" s="150"/>
      <c r="J59" s="151" t="s">
        <v>748</v>
      </c>
      <c r="K59" s="152">
        <v>667385</v>
      </c>
      <c r="L59" s="153" t="s">
        <v>1036</v>
      </c>
      <c r="M59" s="153" t="s">
        <v>1036</v>
      </c>
      <c r="N59" s="154">
        <v>0</v>
      </c>
      <c r="O59" s="155">
        <v>667385</v>
      </c>
      <c r="P59" s="156">
        <v>1</v>
      </c>
      <c r="Q59" s="157">
        <v>667385</v>
      </c>
      <c r="R59" s="158">
        <v>667385</v>
      </c>
      <c r="S59" s="159">
        <v>5.7868614882434427E-5</v>
      </c>
      <c r="T59" s="130"/>
      <c r="U59" s="160"/>
    </row>
    <row r="60" spans="1:21" ht="15" customHeight="1" outlineLevel="1" x14ac:dyDescent="0.35">
      <c r="A60" s="129"/>
      <c r="B60" s="146">
        <v>56</v>
      </c>
      <c r="C60" s="169" t="s">
        <v>1076</v>
      </c>
      <c r="D60" s="170"/>
      <c r="E60" s="171"/>
      <c r="F60" s="169"/>
      <c r="G60" s="169"/>
      <c r="H60" s="169"/>
      <c r="I60" s="172"/>
      <c r="J60" s="173"/>
      <c r="K60" s="174">
        <v>4785006</v>
      </c>
      <c r="L60" s="175"/>
      <c r="M60" s="175"/>
      <c r="N60" s="176"/>
      <c r="O60" s="177">
        <v>4785006</v>
      </c>
      <c r="P60" s="178"/>
      <c r="Q60" s="177">
        <v>4811268.0175101422</v>
      </c>
      <c r="R60" s="179">
        <v>4811268.0175101422</v>
      </c>
      <c r="S60" s="180">
        <v>4.1718260974020726E-4</v>
      </c>
      <c r="T60" s="130"/>
      <c r="U60" s="160"/>
    </row>
    <row r="61" spans="1:21" ht="15" customHeight="1" outlineLevel="2" x14ac:dyDescent="0.35">
      <c r="A61" s="129"/>
      <c r="B61" s="146">
        <v>57</v>
      </c>
      <c r="C61" s="147" t="s">
        <v>1077</v>
      </c>
      <c r="D61" s="148">
        <v>1007678989</v>
      </c>
      <c r="E61" s="149" t="s">
        <v>1078</v>
      </c>
      <c r="F61" s="147" t="s">
        <v>1030</v>
      </c>
      <c r="G61" s="147" t="s">
        <v>1031</v>
      </c>
      <c r="H61" s="147" t="s">
        <v>1032</v>
      </c>
      <c r="I61" s="150"/>
      <c r="J61" s="151" t="s">
        <v>1034</v>
      </c>
      <c r="K61" s="152">
        <v>430477</v>
      </c>
      <c r="L61" s="153">
        <v>45292</v>
      </c>
      <c r="M61" s="153">
        <v>45702</v>
      </c>
      <c r="N61" s="154">
        <v>-274</v>
      </c>
      <c r="O61" s="155">
        <v>430477</v>
      </c>
      <c r="P61" s="156">
        <v>1</v>
      </c>
      <c r="Q61" s="157">
        <v>430477</v>
      </c>
      <c r="R61" s="158">
        <v>430477</v>
      </c>
      <c r="S61" s="159">
        <v>3.7326442351484863E-5</v>
      </c>
      <c r="T61" s="130"/>
      <c r="U61" s="160"/>
    </row>
    <row r="62" spans="1:21" ht="15" customHeight="1" outlineLevel="2" x14ac:dyDescent="0.35">
      <c r="A62" s="129"/>
      <c r="B62" s="146">
        <v>58</v>
      </c>
      <c r="C62" s="147" t="s">
        <v>1077</v>
      </c>
      <c r="D62" s="148">
        <v>1007678989</v>
      </c>
      <c r="E62" s="149" t="s">
        <v>1078</v>
      </c>
      <c r="F62" s="147" t="s">
        <v>1030</v>
      </c>
      <c r="G62" s="147" t="s">
        <v>1031</v>
      </c>
      <c r="H62" s="147" t="s">
        <v>1032</v>
      </c>
      <c r="I62" s="150"/>
      <c r="J62" s="151" t="s">
        <v>746</v>
      </c>
      <c r="K62" s="152">
        <v>15513</v>
      </c>
      <c r="L62" s="153">
        <v>45292</v>
      </c>
      <c r="M62" s="153">
        <v>45688</v>
      </c>
      <c r="N62" s="154">
        <v>-260</v>
      </c>
      <c r="O62" s="155">
        <v>15513</v>
      </c>
      <c r="P62" s="156">
        <v>1</v>
      </c>
      <c r="Q62" s="157">
        <v>15513</v>
      </c>
      <c r="R62" s="158">
        <v>15513</v>
      </c>
      <c r="S62" s="159">
        <v>1.3451243625062073E-6</v>
      </c>
      <c r="T62" s="130"/>
      <c r="U62" s="160"/>
    </row>
    <row r="63" spans="1:21" s="161" customFormat="1" ht="15" customHeight="1" outlineLevel="2" x14ac:dyDescent="0.4">
      <c r="A63" s="129"/>
      <c r="B63" s="146">
        <v>59</v>
      </c>
      <c r="C63" s="147" t="s">
        <v>1077</v>
      </c>
      <c r="D63" s="148">
        <v>1007678989</v>
      </c>
      <c r="E63" s="149" t="s">
        <v>1078</v>
      </c>
      <c r="F63" s="147" t="s">
        <v>1030</v>
      </c>
      <c r="G63" s="147" t="s">
        <v>1031</v>
      </c>
      <c r="H63" s="147" t="s">
        <v>1032</v>
      </c>
      <c r="I63" s="150"/>
      <c r="J63" s="151" t="s">
        <v>199</v>
      </c>
      <c r="K63" s="152">
        <v>430477</v>
      </c>
      <c r="L63" s="153">
        <v>45292</v>
      </c>
      <c r="M63" s="153">
        <v>45473</v>
      </c>
      <c r="N63" s="154">
        <v>-45</v>
      </c>
      <c r="O63" s="155">
        <v>430477</v>
      </c>
      <c r="P63" s="156">
        <v>1</v>
      </c>
      <c r="Q63" s="157">
        <v>430477</v>
      </c>
      <c r="R63" s="158">
        <v>430477</v>
      </c>
      <c r="S63" s="159">
        <v>3.7326442351484863E-5</v>
      </c>
      <c r="T63" s="130"/>
      <c r="U63" s="160"/>
    </row>
    <row r="64" spans="1:21" ht="15" customHeight="1" outlineLevel="2" x14ac:dyDescent="0.35">
      <c r="A64" s="129"/>
      <c r="B64" s="146">
        <v>60</v>
      </c>
      <c r="C64" s="147" t="s">
        <v>1077</v>
      </c>
      <c r="D64" s="148">
        <v>1007678989</v>
      </c>
      <c r="E64" s="149" t="s">
        <v>1078</v>
      </c>
      <c r="F64" s="147" t="s">
        <v>1030</v>
      </c>
      <c r="G64" s="147" t="s">
        <v>1031</v>
      </c>
      <c r="H64" s="147" t="s">
        <v>1032</v>
      </c>
      <c r="I64" s="150"/>
      <c r="J64" s="151" t="s">
        <v>1035</v>
      </c>
      <c r="K64" s="152">
        <v>724266</v>
      </c>
      <c r="L64" s="153">
        <v>45443</v>
      </c>
      <c r="M64" s="153">
        <v>45443</v>
      </c>
      <c r="N64" s="154">
        <v>-15</v>
      </c>
      <c r="O64" s="155">
        <v>724266</v>
      </c>
      <c r="P64" s="156">
        <v>1</v>
      </c>
      <c r="Q64" s="157">
        <v>724266</v>
      </c>
      <c r="R64" s="158">
        <v>724266</v>
      </c>
      <c r="S64" s="159">
        <v>6.2800737544957191E-5</v>
      </c>
      <c r="T64" s="130"/>
      <c r="U64" s="160"/>
    </row>
    <row r="65" spans="1:21" ht="15" customHeight="1" outlineLevel="2" x14ac:dyDescent="0.35">
      <c r="A65" s="129"/>
      <c r="B65" s="146">
        <v>61</v>
      </c>
      <c r="C65" s="147" t="s">
        <v>1077</v>
      </c>
      <c r="D65" s="148">
        <v>1007678989</v>
      </c>
      <c r="E65" s="149" t="s">
        <v>1078</v>
      </c>
      <c r="F65" s="147" t="s">
        <v>1030</v>
      </c>
      <c r="G65" s="147" t="s">
        <v>1031</v>
      </c>
      <c r="H65" s="147" t="s">
        <v>1032</v>
      </c>
      <c r="I65" s="150"/>
      <c r="J65" s="151" t="s">
        <v>748</v>
      </c>
      <c r="K65" s="152">
        <v>191389</v>
      </c>
      <c r="L65" s="153" t="s">
        <v>1036</v>
      </c>
      <c r="M65" s="153" t="s">
        <v>1036</v>
      </c>
      <c r="N65" s="154">
        <v>0</v>
      </c>
      <c r="O65" s="155">
        <v>191389</v>
      </c>
      <c r="P65" s="156">
        <v>1</v>
      </c>
      <c r="Q65" s="157">
        <v>191389</v>
      </c>
      <c r="R65" s="158">
        <v>191389</v>
      </c>
      <c r="S65" s="159">
        <v>1.6595243126132954E-5</v>
      </c>
      <c r="T65" s="130"/>
      <c r="U65" s="160"/>
    </row>
    <row r="66" spans="1:21" ht="15" customHeight="1" outlineLevel="1" x14ac:dyDescent="0.35">
      <c r="A66" s="129"/>
      <c r="B66" s="146">
        <v>62</v>
      </c>
      <c r="C66" s="169" t="s">
        <v>1079</v>
      </c>
      <c r="D66" s="170"/>
      <c r="E66" s="171"/>
      <c r="F66" s="169"/>
      <c r="G66" s="169"/>
      <c r="H66" s="169"/>
      <c r="I66" s="172"/>
      <c r="J66" s="173"/>
      <c r="K66" s="174">
        <v>1792122</v>
      </c>
      <c r="L66" s="175"/>
      <c r="M66" s="175"/>
      <c r="N66" s="176"/>
      <c r="O66" s="177">
        <v>1792122</v>
      </c>
      <c r="P66" s="178"/>
      <c r="Q66" s="177">
        <v>1792122</v>
      </c>
      <c r="R66" s="179">
        <v>1792122</v>
      </c>
      <c r="S66" s="180">
        <v>1.5539398973656607E-4</v>
      </c>
      <c r="T66" s="130"/>
      <c r="U66" s="160"/>
    </row>
    <row r="67" spans="1:21" ht="15" customHeight="1" outlineLevel="2" x14ac:dyDescent="0.35">
      <c r="A67" s="129"/>
      <c r="B67" s="146">
        <v>63</v>
      </c>
      <c r="C67" s="147" t="s">
        <v>1080</v>
      </c>
      <c r="D67" s="148">
        <v>1030671532</v>
      </c>
      <c r="E67" s="149" t="s">
        <v>1081</v>
      </c>
      <c r="F67" s="147" t="s">
        <v>1030</v>
      </c>
      <c r="G67" s="147" t="s">
        <v>1031</v>
      </c>
      <c r="H67" s="147" t="s">
        <v>1032</v>
      </c>
      <c r="I67" s="150"/>
      <c r="J67" s="151" t="s">
        <v>1034</v>
      </c>
      <c r="K67" s="152">
        <v>545403</v>
      </c>
      <c r="L67" s="153">
        <v>45292</v>
      </c>
      <c r="M67" s="153">
        <v>45702</v>
      </c>
      <c r="N67" s="154">
        <v>-274</v>
      </c>
      <c r="O67" s="155">
        <v>545403</v>
      </c>
      <c r="P67" s="156">
        <v>1</v>
      </c>
      <c r="Q67" s="157">
        <v>545403</v>
      </c>
      <c r="R67" s="158">
        <v>545403</v>
      </c>
      <c r="S67" s="159">
        <v>4.7291617526202088E-5</v>
      </c>
      <c r="T67" s="130"/>
      <c r="U67" s="160"/>
    </row>
    <row r="68" spans="1:21" s="161" customFormat="1" ht="15" customHeight="1" outlineLevel="2" x14ac:dyDescent="0.4">
      <c r="A68" s="129"/>
      <c r="B68" s="146">
        <v>64</v>
      </c>
      <c r="C68" s="147" t="s">
        <v>1080</v>
      </c>
      <c r="D68" s="148">
        <v>1030671532</v>
      </c>
      <c r="E68" s="149" t="s">
        <v>1081</v>
      </c>
      <c r="F68" s="147" t="s">
        <v>1030</v>
      </c>
      <c r="G68" s="147" t="s">
        <v>1031</v>
      </c>
      <c r="H68" s="147" t="s">
        <v>1032</v>
      </c>
      <c r="I68" s="150"/>
      <c r="J68" s="151" t="s">
        <v>746</v>
      </c>
      <c r="K68" s="152">
        <v>20847</v>
      </c>
      <c r="L68" s="153">
        <v>45292</v>
      </c>
      <c r="M68" s="153">
        <v>45688</v>
      </c>
      <c r="N68" s="154">
        <v>-260</v>
      </c>
      <c r="O68" s="155">
        <v>20847</v>
      </c>
      <c r="P68" s="156">
        <v>1</v>
      </c>
      <c r="Q68" s="157">
        <v>20847</v>
      </c>
      <c r="R68" s="158">
        <v>20847</v>
      </c>
      <c r="S68" s="159">
        <v>1.8076327973420297E-6</v>
      </c>
      <c r="T68" s="130"/>
      <c r="U68" s="160"/>
    </row>
    <row r="69" spans="1:21" ht="15" customHeight="1" outlineLevel="2" x14ac:dyDescent="0.35">
      <c r="A69" s="129"/>
      <c r="B69" s="146">
        <v>65</v>
      </c>
      <c r="C69" s="147" t="s">
        <v>1080</v>
      </c>
      <c r="D69" s="148">
        <v>1030671532</v>
      </c>
      <c r="E69" s="149" t="s">
        <v>1081</v>
      </c>
      <c r="F69" s="147" t="s">
        <v>1030</v>
      </c>
      <c r="G69" s="147" t="s">
        <v>1031</v>
      </c>
      <c r="H69" s="147" t="s">
        <v>1032</v>
      </c>
      <c r="I69" s="150"/>
      <c r="J69" s="151" t="s">
        <v>199</v>
      </c>
      <c r="K69" s="152">
        <v>545403</v>
      </c>
      <c r="L69" s="153">
        <v>45292</v>
      </c>
      <c r="M69" s="153">
        <v>45473</v>
      </c>
      <c r="N69" s="154">
        <v>-45</v>
      </c>
      <c r="O69" s="155">
        <v>545403</v>
      </c>
      <c r="P69" s="156">
        <v>1</v>
      </c>
      <c r="Q69" s="157">
        <v>545403</v>
      </c>
      <c r="R69" s="158">
        <v>545403</v>
      </c>
      <c r="S69" s="159">
        <v>4.7291617526202088E-5</v>
      </c>
      <c r="T69" s="130"/>
      <c r="U69" s="160"/>
    </row>
    <row r="70" spans="1:21" ht="15" customHeight="1" outlineLevel="2" x14ac:dyDescent="0.35">
      <c r="A70" s="129"/>
      <c r="B70" s="146">
        <v>66</v>
      </c>
      <c r="C70" s="147" t="s">
        <v>1080</v>
      </c>
      <c r="D70" s="148">
        <v>1030671532</v>
      </c>
      <c r="E70" s="149" t="s">
        <v>1081</v>
      </c>
      <c r="F70" s="147" t="s">
        <v>1030</v>
      </c>
      <c r="G70" s="147" t="s">
        <v>1031</v>
      </c>
      <c r="H70" s="147" t="s">
        <v>1032</v>
      </c>
      <c r="I70" s="150"/>
      <c r="J70" s="151" t="s">
        <v>1035</v>
      </c>
      <c r="K70" s="152">
        <v>707434</v>
      </c>
      <c r="L70" s="153">
        <v>45443</v>
      </c>
      <c r="M70" s="153">
        <v>45443</v>
      </c>
      <c r="N70" s="154">
        <v>-15</v>
      </c>
      <c r="O70" s="155">
        <v>707434</v>
      </c>
      <c r="P70" s="156">
        <v>1</v>
      </c>
      <c r="Q70" s="157">
        <v>707434</v>
      </c>
      <c r="R70" s="158">
        <v>707434</v>
      </c>
      <c r="S70" s="159">
        <v>6.1341243361388273E-5</v>
      </c>
      <c r="T70" s="130"/>
      <c r="U70" s="160"/>
    </row>
    <row r="71" spans="1:21" ht="15" customHeight="1" outlineLevel="2" x14ac:dyDescent="0.35">
      <c r="A71" s="129"/>
      <c r="B71" s="146">
        <v>67</v>
      </c>
      <c r="C71" s="147" t="s">
        <v>1080</v>
      </c>
      <c r="D71" s="148">
        <v>1030671532</v>
      </c>
      <c r="E71" s="149" t="s">
        <v>1081</v>
      </c>
      <c r="F71" s="147" t="s">
        <v>1030</v>
      </c>
      <c r="G71" s="147" t="s">
        <v>1031</v>
      </c>
      <c r="H71" s="147" t="s">
        <v>1032</v>
      </c>
      <c r="I71" s="150"/>
      <c r="J71" s="151" t="s">
        <v>748</v>
      </c>
      <c r="K71" s="152">
        <v>247189</v>
      </c>
      <c r="L71" s="153" t="s">
        <v>1036</v>
      </c>
      <c r="M71" s="153" t="s">
        <v>1036</v>
      </c>
      <c r="N71" s="154">
        <v>0</v>
      </c>
      <c r="O71" s="155">
        <v>247189</v>
      </c>
      <c r="P71" s="156">
        <v>1</v>
      </c>
      <c r="Q71" s="157">
        <v>247189</v>
      </c>
      <c r="R71" s="158">
        <v>247189</v>
      </c>
      <c r="S71" s="159">
        <v>2.143363282689015E-5</v>
      </c>
      <c r="T71" s="130"/>
      <c r="U71" s="160"/>
    </row>
    <row r="72" spans="1:21" ht="15" customHeight="1" outlineLevel="1" x14ac:dyDescent="0.35">
      <c r="A72" s="129"/>
      <c r="B72" s="146">
        <v>68</v>
      </c>
      <c r="C72" s="169" t="s">
        <v>1082</v>
      </c>
      <c r="D72" s="170"/>
      <c r="E72" s="171"/>
      <c r="F72" s="169"/>
      <c r="G72" s="169"/>
      <c r="H72" s="169"/>
      <c r="I72" s="172"/>
      <c r="J72" s="173"/>
      <c r="K72" s="174">
        <v>2066276</v>
      </c>
      <c r="L72" s="175"/>
      <c r="M72" s="175"/>
      <c r="N72" s="176"/>
      <c r="O72" s="177">
        <v>2066276</v>
      </c>
      <c r="P72" s="178"/>
      <c r="Q72" s="177">
        <v>2066276</v>
      </c>
      <c r="R72" s="179">
        <v>2066276</v>
      </c>
      <c r="S72" s="180">
        <v>1.7916574403802464E-4</v>
      </c>
      <c r="T72" s="130"/>
      <c r="U72" s="160"/>
    </row>
    <row r="73" spans="1:21" s="161" customFormat="1" ht="15" customHeight="1" outlineLevel="2" x14ac:dyDescent="0.4">
      <c r="A73" s="129"/>
      <c r="B73" s="146">
        <v>69</v>
      </c>
      <c r="C73" s="147" t="s">
        <v>1083</v>
      </c>
      <c r="D73" s="148">
        <v>52710417</v>
      </c>
      <c r="E73" s="149" t="s">
        <v>1084</v>
      </c>
      <c r="F73" s="147" t="s">
        <v>1030</v>
      </c>
      <c r="G73" s="147" t="s">
        <v>1031</v>
      </c>
      <c r="H73" s="147" t="s">
        <v>1032</v>
      </c>
      <c r="I73" s="150"/>
      <c r="J73" s="151" t="s">
        <v>1033</v>
      </c>
      <c r="K73" s="152">
        <v>2599802</v>
      </c>
      <c r="L73" s="153">
        <v>45291</v>
      </c>
      <c r="M73" s="153">
        <v>45336</v>
      </c>
      <c r="N73" s="154">
        <v>92</v>
      </c>
      <c r="O73" s="155">
        <v>2599802</v>
      </c>
      <c r="P73" s="156">
        <v>1.0130258381379456</v>
      </c>
      <c r="Q73" s="157">
        <v>2633666.6000427073</v>
      </c>
      <c r="R73" s="158">
        <v>2633666.6000427073</v>
      </c>
      <c r="S73" s="159">
        <v>2.2836389521281101E-4</v>
      </c>
      <c r="T73" s="130"/>
      <c r="U73" s="160"/>
    </row>
    <row r="74" spans="1:21" ht="15" customHeight="1" outlineLevel="2" x14ac:dyDescent="0.35">
      <c r="A74" s="129"/>
      <c r="B74" s="146">
        <v>70</v>
      </c>
      <c r="C74" s="147" t="s">
        <v>1083</v>
      </c>
      <c r="D74" s="148">
        <v>52710417</v>
      </c>
      <c r="E74" s="149" t="s">
        <v>1084</v>
      </c>
      <c r="F74" s="147" t="s">
        <v>1030</v>
      </c>
      <c r="G74" s="147" t="s">
        <v>1031</v>
      </c>
      <c r="H74" s="147" t="s">
        <v>1032</v>
      </c>
      <c r="I74" s="150"/>
      <c r="J74" s="151" t="s">
        <v>1034</v>
      </c>
      <c r="K74" s="152">
        <v>894312</v>
      </c>
      <c r="L74" s="153">
        <v>45292</v>
      </c>
      <c r="M74" s="153">
        <v>45702</v>
      </c>
      <c r="N74" s="154">
        <v>-274</v>
      </c>
      <c r="O74" s="155">
        <v>894312</v>
      </c>
      <c r="P74" s="156">
        <v>1</v>
      </c>
      <c r="Q74" s="157">
        <v>894312</v>
      </c>
      <c r="R74" s="158">
        <v>894312</v>
      </c>
      <c r="S74" s="159">
        <v>7.7545339965296939E-5</v>
      </c>
      <c r="T74" s="130"/>
      <c r="U74" s="160"/>
    </row>
    <row r="75" spans="1:21" ht="15" customHeight="1" outlineLevel="2" x14ac:dyDescent="0.35">
      <c r="A75" s="129"/>
      <c r="B75" s="146">
        <v>71</v>
      </c>
      <c r="C75" s="147" t="s">
        <v>1083</v>
      </c>
      <c r="D75" s="148">
        <v>52710417</v>
      </c>
      <c r="E75" s="149" t="s">
        <v>1084</v>
      </c>
      <c r="F75" s="147" t="s">
        <v>1030</v>
      </c>
      <c r="G75" s="147" t="s">
        <v>1031</v>
      </c>
      <c r="H75" s="147" t="s">
        <v>1032</v>
      </c>
      <c r="I75" s="150"/>
      <c r="J75" s="151" t="s">
        <v>746</v>
      </c>
      <c r="K75" s="152">
        <v>41002</v>
      </c>
      <c r="L75" s="153">
        <v>45292</v>
      </c>
      <c r="M75" s="153">
        <v>45688</v>
      </c>
      <c r="N75" s="154">
        <v>-260</v>
      </c>
      <c r="O75" s="155">
        <v>41002</v>
      </c>
      <c r="P75" s="156">
        <v>1</v>
      </c>
      <c r="Q75" s="157">
        <v>41002</v>
      </c>
      <c r="R75" s="158">
        <v>41002</v>
      </c>
      <c r="S75" s="159">
        <v>3.5552626256352424E-6</v>
      </c>
      <c r="T75" s="130"/>
      <c r="U75" s="160"/>
    </row>
    <row r="76" spans="1:21" ht="15" customHeight="1" outlineLevel="2" x14ac:dyDescent="0.35">
      <c r="A76" s="129"/>
      <c r="B76" s="146">
        <v>72</v>
      </c>
      <c r="C76" s="147" t="s">
        <v>1083</v>
      </c>
      <c r="D76" s="148">
        <v>52710417</v>
      </c>
      <c r="E76" s="149" t="s">
        <v>1084</v>
      </c>
      <c r="F76" s="147" t="s">
        <v>1030</v>
      </c>
      <c r="G76" s="147" t="s">
        <v>1031</v>
      </c>
      <c r="H76" s="147" t="s">
        <v>1032</v>
      </c>
      <c r="I76" s="150"/>
      <c r="J76" s="151" t="s">
        <v>199</v>
      </c>
      <c r="K76" s="152">
        <v>795173</v>
      </c>
      <c r="L76" s="153">
        <v>45292</v>
      </c>
      <c r="M76" s="153">
        <v>45473</v>
      </c>
      <c r="N76" s="154">
        <v>-45</v>
      </c>
      <c r="O76" s="155">
        <v>795173</v>
      </c>
      <c r="P76" s="156">
        <v>1</v>
      </c>
      <c r="Q76" s="157">
        <v>795173</v>
      </c>
      <c r="R76" s="158">
        <v>795173</v>
      </c>
      <c r="S76" s="159">
        <v>6.8949047554125466E-5</v>
      </c>
      <c r="T76" s="130"/>
      <c r="U76" s="160"/>
    </row>
    <row r="77" spans="1:21" ht="15" customHeight="1" outlineLevel="2" x14ac:dyDescent="0.35">
      <c r="A77" s="129"/>
      <c r="B77" s="146">
        <v>73</v>
      </c>
      <c r="C77" s="147" t="s">
        <v>1083</v>
      </c>
      <c r="D77" s="148">
        <v>52710417</v>
      </c>
      <c r="E77" s="149" t="s">
        <v>1084</v>
      </c>
      <c r="F77" s="147" t="s">
        <v>1030</v>
      </c>
      <c r="G77" s="147" t="s">
        <v>1031</v>
      </c>
      <c r="H77" s="147" t="s">
        <v>1032</v>
      </c>
      <c r="I77" s="150"/>
      <c r="J77" s="151" t="s">
        <v>1035</v>
      </c>
      <c r="K77" s="152">
        <v>1209021</v>
      </c>
      <c r="L77" s="153">
        <v>45443</v>
      </c>
      <c r="M77" s="153">
        <v>45443</v>
      </c>
      <c r="N77" s="154">
        <v>-15</v>
      </c>
      <c r="O77" s="155">
        <v>1209021</v>
      </c>
      <c r="P77" s="156">
        <v>1</v>
      </c>
      <c r="Q77" s="157">
        <v>1209021</v>
      </c>
      <c r="R77" s="158">
        <v>1209021</v>
      </c>
      <c r="S77" s="159">
        <v>1.0483359774908899E-4</v>
      </c>
      <c r="T77" s="130"/>
      <c r="U77" s="160"/>
    </row>
    <row r="78" spans="1:21" s="161" customFormat="1" ht="15" customHeight="1" outlineLevel="2" x14ac:dyDescent="0.4">
      <c r="A78" s="129"/>
      <c r="B78" s="146">
        <v>74</v>
      </c>
      <c r="C78" s="147" t="s">
        <v>1083</v>
      </c>
      <c r="D78" s="148">
        <v>52710417</v>
      </c>
      <c r="E78" s="149" t="s">
        <v>1084</v>
      </c>
      <c r="F78" s="147" t="s">
        <v>1030</v>
      </c>
      <c r="G78" s="147" t="s">
        <v>1031</v>
      </c>
      <c r="H78" s="147" t="s">
        <v>1032</v>
      </c>
      <c r="I78" s="150"/>
      <c r="J78" s="151" t="s">
        <v>748</v>
      </c>
      <c r="K78" s="152">
        <v>2294216</v>
      </c>
      <c r="L78" s="153" t="s">
        <v>1036</v>
      </c>
      <c r="M78" s="153" t="s">
        <v>1036</v>
      </c>
      <c r="N78" s="154">
        <v>0</v>
      </c>
      <c r="O78" s="155">
        <v>2294216</v>
      </c>
      <c r="P78" s="156">
        <v>1</v>
      </c>
      <c r="Q78" s="157">
        <v>2294216</v>
      </c>
      <c r="R78" s="158">
        <v>2294216</v>
      </c>
      <c r="S78" s="159">
        <v>1.9893030583713925E-4</v>
      </c>
      <c r="T78" s="130"/>
      <c r="U78" s="160"/>
    </row>
    <row r="79" spans="1:21" s="161" customFormat="1" ht="15" customHeight="1" outlineLevel="1" x14ac:dyDescent="0.4">
      <c r="A79" s="129"/>
      <c r="B79" s="146">
        <v>75</v>
      </c>
      <c r="C79" s="169" t="s">
        <v>1085</v>
      </c>
      <c r="D79" s="170"/>
      <c r="E79" s="171"/>
      <c r="F79" s="169"/>
      <c r="G79" s="169"/>
      <c r="H79" s="169"/>
      <c r="I79" s="172"/>
      <c r="J79" s="173"/>
      <c r="K79" s="174">
        <v>7833526</v>
      </c>
      <c r="L79" s="175"/>
      <c r="M79" s="175"/>
      <c r="N79" s="176"/>
      <c r="O79" s="177">
        <v>7833526</v>
      </c>
      <c r="P79" s="178"/>
      <c r="Q79" s="177">
        <v>7867390.6000427073</v>
      </c>
      <c r="R79" s="179">
        <v>7867390.6000427073</v>
      </c>
      <c r="S79" s="180">
        <v>6.8217744894409692E-4</v>
      </c>
      <c r="T79" s="130"/>
      <c r="U79" s="160"/>
    </row>
    <row r="80" spans="1:21" ht="15" customHeight="1" outlineLevel="2" x14ac:dyDescent="0.35">
      <c r="A80" s="129"/>
      <c r="B80" s="146">
        <v>76</v>
      </c>
      <c r="C80" s="147" t="s">
        <v>1086</v>
      </c>
      <c r="D80" s="148">
        <v>39544093</v>
      </c>
      <c r="E80" s="149" t="s">
        <v>1087</v>
      </c>
      <c r="F80" s="147" t="s">
        <v>1030</v>
      </c>
      <c r="G80" s="147" t="s">
        <v>1031</v>
      </c>
      <c r="H80" s="147" t="s">
        <v>1032</v>
      </c>
      <c r="I80" s="150"/>
      <c r="J80" s="151" t="s">
        <v>1033</v>
      </c>
      <c r="K80" s="152">
        <v>1752020</v>
      </c>
      <c r="L80" s="153">
        <v>45291</v>
      </c>
      <c r="M80" s="153">
        <v>45336</v>
      </c>
      <c r="N80" s="154">
        <v>92</v>
      </c>
      <c r="O80" s="155">
        <v>1752020</v>
      </c>
      <c r="P80" s="156">
        <v>1.0130258381379456</v>
      </c>
      <c r="Q80" s="157">
        <v>1774841.5289344434</v>
      </c>
      <c r="R80" s="158">
        <v>1774841.5289344434</v>
      </c>
      <c r="S80" s="159">
        <v>1.5389560885434704E-4</v>
      </c>
      <c r="T80" s="130"/>
      <c r="U80" s="160"/>
    </row>
    <row r="81" spans="1:21" ht="15" customHeight="1" outlineLevel="2" x14ac:dyDescent="0.35">
      <c r="A81" s="129"/>
      <c r="B81" s="146">
        <v>77</v>
      </c>
      <c r="C81" s="147" t="s">
        <v>1086</v>
      </c>
      <c r="D81" s="148">
        <v>39544093</v>
      </c>
      <c r="E81" s="149" t="s">
        <v>1087</v>
      </c>
      <c r="F81" s="147" t="s">
        <v>1030</v>
      </c>
      <c r="G81" s="147" t="s">
        <v>1031</v>
      </c>
      <c r="H81" s="147" t="s">
        <v>1032</v>
      </c>
      <c r="I81" s="150"/>
      <c r="J81" s="151" t="s">
        <v>1034</v>
      </c>
      <c r="K81" s="152">
        <v>664680</v>
      </c>
      <c r="L81" s="153">
        <v>45292</v>
      </c>
      <c r="M81" s="153">
        <v>45702</v>
      </c>
      <c r="N81" s="154">
        <v>-274</v>
      </c>
      <c r="O81" s="155">
        <v>664680</v>
      </c>
      <c r="P81" s="156">
        <v>1</v>
      </c>
      <c r="Q81" s="157">
        <v>664680</v>
      </c>
      <c r="R81" s="158">
        <v>664680</v>
      </c>
      <c r="S81" s="159">
        <v>5.7634065704288396E-5</v>
      </c>
      <c r="T81" s="130"/>
      <c r="U81" s="160"/>
    </row>
    <row r="82" spans="1:21" ht="15" customHeight="1" outlineLevel="2" x14ac:dyDescent="0.35">
      <c r="A82" s="129"/>
      <c r="B82" s="146">
        <v>78</v>
      </c>
      <c r="C82" s="147" t="s">
        <v>1086</v>
      </c>
      <c r="D82" s="148">
        <v>39544093</v>
      </c>
      <c r="E82" s="149" t="s">
        <v>1087</v>
      </c>
      <c r="F82" s="147" t="s">
        <v>1030</v>
      </c>
      <c r="G82" s="147" t="s">
        <v>1031</v>
      </c>
      <c r="H82" s="147" t="s">
        <v>1032</v>
      </c>
      <c r="I82" s="150"/>
      <c r="J82" s="151" t="s">
        <v>746</v>
      </c>
      <c r="K82" s="152">
        <v>30498</v>
      </c>
      <c r="L82" s="153">
        <v>45292</v>
      </c>
      <c r="M82" s="153">
        <v>45688</v>
      </c>
      <c r="N82" s="154">
        <v>-260</v>
      </c>
      <c r="O82" s="155">
        <v>30498</v>
      </c>
      <c r="P82" s="156">
        <v>1</v>
      </c>
      <c r="Q82" s="157">
        <v>30498</v>
      </c>
      <c r="R82" s="158">
        <v>30498</v>
      </c>
      <c r="S82" s="159">
        <v>2.6444661127901963E-6</v>
      </c>
      <c r="T82" s="130"/>
      <c r="U82" s="160"/>
    </row>
    <row r="83" spans="1:21" s="161" customFormat="1" ht="15" customHeight="1" outlineLevel="2" x14ac:dyDescent="0.4">
      <c r="A83" s="129"/>
      <c r="B83" s="146">
        <v>79</v>
      </c>
      <c r="C83" s="147" t="s">
        <v>1086</v>
      </c>
      <c r="D83" s="148">
        <v>39544093</v>
      </c>
      <c r="E83" s="149" t="s">
        <v>1087</v>
      </c>
      <c r="F83" s="147" t="s">
        <v>1030</v>
      </c>
      <c r="G83" s="147" t="s">
        <v>1031</v>
      </c>
      <c r="H83" s="147" t="s">
        <v>1032</v>
      </c>
      <c r="I83" s="150"/>
      <c r="J83" s="151" t="s">
        <v>199</v>
      </c>
      <c r="K83" s="152">
        <v>669956</v>
      </c>
      <c r="L83" s="153">
        <v>45292</v>
      </c>
      <c r="M83" s="153">
        <v>45473</v>
      </c>
      <c r="N83" s="154">
        <v>-45</v>
      </c>
      <c r="O83" s="155">
        <v>669956</v>
      </c>
      <c r="P83" s="156">
        <v>1</v>
      </c>
      <c r="Q83" s="157">
        <v>669956</v>
      </c>
      <c r="R83" s="158">
        <v>669956</v>
      </c>
      <c r="S83" s="159">
        <v>5.8091544988539205E-5</v>
      </c>
      <c r="T83" s="130"/>
      <c r="U83" s="160"/>
    </row>
    <row r="84" spans="1:21" ht="15" customHeight="1" outlineLevel="2" x14ac:dyDescent="0.35">
      <c r="A84" s="129"/>
      <c r="B84" s="146">
        <v>80</v>
      </c>
      <c r="C84" s="147" t="s">
        <v>1086</v>
      </c>
      <c r="D84" s="148">
        <v>39544093</v>
      </c>
      <c r="E84" s="149" t="s">
        <v>1087</v>
      </c>
      <c r="F84" s="147" t="s">
        <v>1030</v>
      </c>
      <c r="G84" s="147" t="s">
        <v>1031</v>
      </c>
      <c r="H84" s="147" t="s">
        <v>1032</v>
      </c>
      <c r="I84" s="150"/>
      <c r="J84" s="151" t="s">
        <v>1035</v>
      </c>
      <c r="K84" s="152">
        <v>686843</v>
      </c>
      <c r="L84" s="153">
        <v>45443</v>
      </c>
      <c r="M84" s="153">
        <v>45443</v>
      </c>
      <c r="N84" s="154">
        <v>-15</v>
      </c>
      <c r="O84" s="155">
        <v>686843</v>
      </c>
      <c r="P84" s="156">
        <v>1</v>
      </c>
      <c r="Q84" s="157">
        <v>686843</v>
      </c>
      <c r="R84" s="158">
        <v>686843</v>
      </c>
      <c r="S84" s="159">
        <v>5.9555808194214597E-5</v>
      </c>
      <c r="T84" s="130"/>
      <c r="U84" s="160"/>
    </row>
    <row r="85" spans="1:21" s="161" customFormat="1" ht="15" customHeight="1" outlineLevel="2" x14ac:dyDescent="0.4">
      <c r="A85" s="129"/>
      <c r="B85" s="146">
        <v>81</v>
      </c>
      <c r="C85" s="147" t="s">
        <v>1086</v>
      </c>
      <c r="D85" s="148">
        <v>39544093</v>
      </c>
      <c r="E85" s="149" t="s">
        <v>1087</v>
      </c>
      <c r="F85" s="147" t="s">
        <v>1030</v>
      </c>
      <c r="G85" s="147" t="s">
        <v>1031</v>
      </c>
      <c r="H85" s="147" t="s">
        <v>1032</v>
      </c>
      <c r="I85" s="150"/>
      <c r="J85" s="151" t="s">
        <v>748</v>
      </c>
      <c r="K85" s="152">
        <v>640089</v>
      </c>
      <c r="L85" s="153" t="s">
        <v>1036</v>
      </c>
      <c r="M85" s="153" t="s">
        <v>1036</v>
      </c>
      <c r="N85" s="154">
        <v>0</v>
      </c>
      <c r="O85" s="155">
        <v>640089</v>
      </c>
      <c r="P85" s="156">
        <v>1</v>
      </c>
      <c r="Q85" s="157">
        <v>640089</v>
      </c>
      <c r="R85" s="158">
        <v>640089</v>
      </c>
      <c r="S85" s="159">
        <v>5.550179256573427E-5</v>
      </c>
      <c r="T85" s="130"/>
      <c r="U85" s="160"/>
    </row>
    <row r="86" spans="1:21" s="161" customFormat="1" ht="15" customHeight="1" outlineLevel="1" x14ac:dyDescent="0.4">
      <c r="A86" s="129"/>
      <c r="B86" s="146">
        <v>82</v>
      </c>
      <c r="C86" s="169" t="s">
        <v>1088</v>
      </c>
      <c r="D86" s="170"/>
      <c r="E86" s="171"/>
      <c r="F86" s="169"/>
      <c r="G86" s="169"/>
      <c r="H86" s="169"/>
      <c r="I86" s="172"/>
      <c r="J86" s="173"/>
      <c r="K86" s="174">
        <v>4444086</v>
      </c>
      <c r="L86" s="175"/>
      <c r="M86" s="175"/>
      <c r="N86" s="176"/>
      <c r="O86" s="177">
        <v>4444086</v>
      </c>
      <c r="P86" s="178"/>
      <c r="Q86" s="177">
        <v>4466907.5289344434</v>
      </c>
      <c r="R86" s="179">
        <v>4466907.5289344434</v>
      </c>
      <c r="S86" s="180">
        <v>3.8732328641991368E-4</v>
      </c>
      <c r="T86" s="130"/>
      <c r="U86" s="160"/>
    </row>
    <row r="87" spans="1:21" ht="15" customHeight="1" outlineLevel="2" x14ac:dyDescent="0.35">
      <c r="A87" s="129"/>
      <c r="B87" s="146">
        <v>83</v>
      </c>
      <c r="C87" s="147" t="s">
        <v>1089</v>
      </c>
      <c r="D87" s="148">
        <v>52198728</v>
      </c>
      <c r="E87" s="149" t="s">
        <v>1090</v>
      </c>
      <c r="F87" s="147" t="s">
        <v>1030</v>
      </c>
      <c r="G87" s="147" t="s">
        <v>1031</v>
      </c>
      <c r="H87" s="147" t="s">
        <v>1032</v>
      </c>
      <c r="I87" s="150"/>
      <c r="J87" s="151" t="s">
        <v>1033</v>
      </c>
      <c r="K87" s="152">
        <v>1300606</v>
      </c>
      <c r="L87" s="153">
        <v>45291</v>
      </c>
      <c r="M87" s="153">
        <v>45336</v>
      </c>
      <c r="N87" s="154">
        <v>92</v>
      </c>
      <c r="O87" s="155">
        <v>1300606</v>
      </c>
      <c r="P87" s="156">
        <v>1.0130258381379456</v>
      </c>
      <c r="Q87" s="157">
        <v>1317547.4832372409</v>
      </c>
      <c r="R87" s="158">
        <v>1317547.4832372409</v>
      </c>
      <c r="S87" s="159">
        <v>1.1424387407085359E-4</v>
      </c>
      <c r="T87" s="130"/>
      <c r="U87" s="160"/>
    </row>
    <row r="88" spans="1:21" ht="15" customHeight="1" outlineLevel="2" x14ac:dyDescent="0.35">
      <c r="A88" s="129"/>
      <c r="B88" s="146">
        <v>84</v>
      </c>
      <c r="C88" s="147" t="s">
        <v>1089</v>
      </c>
      <c r="D88" s="148">
        <v>52198728</v>
      </c>
      <c r="E88" s="149" t="s">
        <v>1090</v>
      </c>
      <c r="F88" s="147" t="s">
        <v>1030</v>
      </c>
      <c r="G88" s="147" t="s">
        <v>1031</v>
      </c>
      <c r="H88" s="147" t="s">
        <v>1032</v>
      </c>
      <c r="I88" s="150"/>
      <c r="J88" s="151" t="s">
        <v>1034</v>
      </c>
      <c r="K88" s="152">
        <v>547051</v>
      </c>
      <c r="L88" s="153">
        <v>45292</v>
      </c>
      <c r="M88" s="153">
        <v>45702</v>
      </c>
      <c r="N88" s="154">
        <v>-274</v>
      </c>
      <c r="O88" s="155">
        <v>547051</v>
      </c>
      <c r="P88" s="156">
        <v>1</v>
      </c>
      <c r="Q88" s="157">
        <v>547051</v>
      </c>
      <c r="R88" s="158">
        <v>547051</v>
      </c>
      <c r="S88" s="159">
        <v>4.7434514770410834E-5</v>
      </c>
      <c r="T88" s="130"/>
      <c r="U88" s="160"/>
    </row>
    <row r="89" spans="1:21" ht="15" customHeight="1" outlineLevel="2" x14ac:dyDescent="0.35">
      <c r="A89" s="129"/>
      <c r="B89" s="146">
        <v>85</v>
      </c>
      <c r="C89" s="147" t="s">
        <v>1089</v>
      </c>
      <c r="D89" s="148">
        <v>52198728</v>
      </c>
      <c r="E89" s="149" t="s">
        <v>1090</v>
      </c>
      <c r="F89" s="147" t="s">
        <v>1030</v>
      </c>
      <c r="G89" s="147" t="s">
        <v>1031</v>
      </c>
      <c r="H89" s="147" t="s">
        <v>1032</v>
      </c>
      <c r="I89" s="150"/>
      <c r="J89" s="151" t="s">
        <v>746</v>
      </c>
      <c r="K89" s="152">
        <v>25101</v>
      </c>
      <c r="L89" s="153">
        <v>45292</v>
      </c>
      <c r="M89" s="153">
        <v>45688</v>
      </c>
      <c r="N89" s="154">
        <v>-260</v>
      </c>
      <c r="O89" s="155">
        <v>25101</v>
      </c>
      <c r="P89" s="156">
        <v>1</v>
      </c>
      <c r="Q89" s="157">
        <v>25101</v>
      </c>
      <c r="R89" s="158">
        <v>25101</v>
      </c>
      <c r="S89" s="159">
        <v>2.1764949799051321E-6</v>
      </c>
      <c r="T89" s="130"/>
      <c r="U89" s="160"/>
    </row>
    <row r="90" spans="1:21" s="161" customFormat="1" ht="15" customHeight="1" outlineLevel="2" x14ac:dyDescent="0.4">
      <c r="A90" s="129"/>
      <c r="B90" s="146">
        <v>86</v>
      </c>
      <c r="C90" s="147" t="s">
        <v>1089</v>
      </c>
      <c r="D90" s="148">
        <v>52198728</v>
      </c>
      <c r="E90" s="149" t="s">
        <v>1090</v>
      </c>
      <c r="F90" s="147" t="s">
        <v>1030</v>
      </c>
      <c r="G90" s="147" t="s">
        <v>1031</v>
      </c>
      <c r="H90" s="147" t="s">
        <v>1032</v>
      </c>
      <c r="I90" s="150"/>
      <c r="J90" s="151" t="s">
        <v>199</v>
      </c>
      <c r="K90" s="152">
        <v>552311</v>
      </c>
      <c r="L90" s="153">
        <v>45292</v>
      </c>
      <c r="M90" s="153">
        <v>45473</v>
      </c>
      <c r="N90" s="154">
        <v>-45</v>
      </c>
      <c r="O90" s="155">
        <v>552311</v>
      </c>
      <c r="P90" s="156">
        <v>1</v>
      </c>
      <c r="Q90" s="157">
        <v>552311</v>
      </c>
      <c r="R90" s="158">
        <v>552311</v>
      </c>
      <c r="S90" s="159">
        <v>4.7890606702776116E-5</v>
      </c>
      <c r="T90" s="130"/>
      <c r="U90" s="160"/>
    </row>
    <row r="91" spans="1:21" ht="15" customHeight="1" outlineLevel="2" x14ac:dyDescent="0.35">
      <c r="A91" s="129"/>
      <c r="B91" s="146">
        <v>87</v>
      </c>
      <c r="C91" s="147" t="s">
        <v>1089</v>
      </c>
      <c r="D91" s="148">
        <v>52198728</v>
      </c>
      <c r="E91" s="149" t="s">
        <v>1090</v>
      </c>
      <c r="F91" s="147" t="s">
        <v>1030</v>
      </c>
      <c r="G91" s="147" t="s">
        <v>1031</v>
      </c>
      <c r="H91" s="147" t="s">
        <v>1032</v>
      </c>
      <c r="I91" s="150"/>
      <c r="J91" s="151" t="s">
        <v>1035</v>
      </c>
      <c r="K91" s="152">
        <v>698466</v>
      </c>
      <c r="L91" s="153">
        <v>45443</v>
      </c>
      <c r="M91" s="153">
        <v>45443</v>
      </c>
      <c r="N91" s="154">
        <v>-15</v>
      </c>
      <c r="O91" s="155">
        <v>698466</v>
      </c>
      <c r="P91" s="156">
        <v>1</v>
      </c>
      <c r="Q91" s="157">
        <v>698466</v>
      </c>
      <c r="R91" s="158">
        <v>698466</v>
      </c>
      <c r="S91" s="159">
        <v>6.056363262955332E-5</v>
      </c>
      <c r="T91" s="130"/>
      <c r="U91" s="160"/>
    </row>
    <row r="92" spans="1:21" s="161" customFormat="1" ht="15" customHeight="1" outlineLevel="2" x14ac:dyDescent="0.4">
      <c r="A92" s="129"/>
      <c r="B92" s="146">
        <v>88</v>
      </c>
      <c r="C92" s="147" t="s">
        <v>1089</v>
      </c>
      <c r="D92" s="148">
        <v>52198728</v>
      </c>
      <c r="E92" s="149" t="s">
        <v>1090</v>
      </c>
      <c r="F92" s="147" t="s">
        <v>1030</v>
      </c>
      <c r="G92" s="147" t="s">
        <v>1031</v>
      </c>
      <c r="H92" s="147" t="s">
        <v>1032</v>
      </c>
      <c r="I92" s="150"/>
      <c r="J92" s="151" t="s">
        <v>748</v>
      </c>
      <c r="K92" s="152">
        <v>458755</v>
      </c>
      <c r="L92" s="153" t="s">
        <v>1036</v>
      </c>
      <c r="M92" s="153" t="s">
        <v>1036</v>
      </c>
      <c r="N92" s="154">
        <v>0</v>
      </c>
      <c r="O92" s="155">
        <v>458755</v>
      </c>
      <c r="P92" s="156">
        <v>1</v>
      </c>
      <c r="Q92" s="157">
        <v>458755</v>
      </c>
      <c r="R92" s="158">
        <v>458755</v>
      </c>
      <c r="S92" s="159">
        <v>3.9778413390158907E-5</v>
      </c>
      <c r="T92" s="130"/>
      <c r="U92" s="160"/>
    </row>
    <row r="93" spans="1:21" s="161" customFormat="1" ht="15" customHeight="1" outlineLevel="1" x14ac:dyDescent="0.4">
      <c r="A93" s="129"/>
      <c r="B93" s="146">
        <v>89</v>
      </c>
      <c r="C93" s="169" t="s">
        <v>1091</v>
      </c>
      <c r="D93" s="170"/>
      <c r="E93" s="171"/>
      <c r="F93" s="169"/>
      <c r="G93" s="169"/>
      <c r="H93" s="169"/>
      <c r="I93" s="172"/>
      <c r="J93" s="173"/>
      <c r="K93" s="174">
        <v>3582290</v>
      </c>
      <c r="L93" s="175"/>
      <c r="M93" s="175"/>
      <c r="N93" s="176"/>
      <c r="O93" s="177">
        <v>3582290</v>
      </c>
      <c r="P93" s="178"/>
      <c r="Q93" s="177">
        <v>3599231.4832372409</v>
      </c>
      <c r="R93" s="179">
        <v>3599231.4832372409</v>
      </c>
      <c r="S93" s="180">
        <v>3.1208753654365787E-4</v>
      </c>
      <c r="T93" s="130"/>
      <c r="U93" s="160"/>
    </row>
    <row r="94" spans="1:21" ht="15" customHeight="1" outlineLevel="2" x14ac:dyDescent="0.35">
      <c r="A94" s="129"/>
      <c r="B94" s="146">
        <v>90</v>
      </c>
      <c r="C94" s="147" t="s">
        <v>1092</v>
      </c>
      <c r="D94" s="148">
        <v>1085105250</v>
      </c>
      <c r="E94" s="149" t="s">
        <v>1093</v>
      </c>
      <c r="F94" s="147" t="s">
        <v>1030</v>
      </c>
      <c r="G94" s="147" t="s">
        <v>1031</v>
      </c>
      <c r="H94" s="147" t="s">
        <v>1032</v>
      </c>
      <c r="I94" s="150"/>
      <c r="J94" s="151" t="s">
        <v>1033</v>
      </c>
      <c r="K94" s="152">
        <v>140899</v>
      </c>
      <c r="L94" s="153">
        <v>45291</v>
      </c>
      <c r="M94" s="153">
        <v>45336</v>
      </c>
      <c r="N94" s="154">
        <v>92</v>
      </c>
      <c r="O94" s="155">
        <v>140899</v>
      </c>
      <c r="P94" s="156">
        <v>1.0130258381379456</v>
      </c>
      <c r="Q94" s="157">
        <v>142734.32756779838</v>
      </c>
      <c r="R94" s="158">
        <v>142734.32756779838</v>
      </c>
      <c r="S94" s="159">
        <v>1.2376421154991747E-5</v>
      </c>
      <c r="T94" s="130"/>
      <c r="U94" s="160"/>
    </row>
    <row r="95" spans="1:21" ht="15" customHeight="1" outlineLevel="2" x14ac:dyDescent="0.35">
      <c r="A95" s="129"/>
      <c r="B95" s="146">
        <v>91</v>
      </c>
      <c r="C95" s="147" t="s">
        <v>1092</v>
      </c>
      <c r="D95" s="148">
        <v>1085105250</v>
      </c>
      <c r="E95" s="149" t="s">
        <v>1093</v>
      </c>
      <c r="F95" s="147" t="s">
        <v>1030</v>
      </c>
      <c r="G95" s="147" t="s">
        <v>1031</v>
      </c>
      <c r="H95" s="147" t="s">
        <v>1032</v>
      </c>
      <c r="I95" s="150"/>
      <c r="J95" s="151" t="s">
        <v>1034</v>
      </c>
      <c r="K95" s="152">
        <v>557658</v>
      </c>
      <c r="L95" s="153">
        <v>45292</v>
      </c>
      <c r="M95" s="153">
        <v>45702</v>
      </c>
      <c r="N95" s="154">
        <v>-274</v>
      </c>
      <c r="O95" s="155">
        <v>557658</v>
      </c>
      <c r="P95" s="156">
        <v>1</v>
      </c>
      <c r="Q95" s="157">
        <v>557658</v>
      </c>
      <c r="R95" s="158">
        <v>557658</v>
      </c>
      <c r="S95" s="159">
        <v>4.8354242361018927E-5</v>
      </c>
      <c r="T95" s="130"/>
      <c r="U95" s="160"/>
    </row>
    <row r="96" spans="1:21" ht="15" customHeight="1" outlineLevel="2" x14ac:dyDescent="0.35">
      <c r="A96" s="129"/>
      <c r="B96" s="146">
        <v>92</v>
      </c>
      <c r="C96" s="147" t="s">
        <v>1092</v>
      </c>
      <c r="D96" s="148">
        <v>1085105250</v>
      </c>
      <c r="E96" s="149" t="s">
        <v>1093</v>
      </c>
      <c r="F96" s="147" t="s">
        <v>1030</v>
      </c>
      <c r="G96" s="147" t="s">
        <v>1031</v>
      </c>
      <c r="H96" s="147" t="s">
        <v>1032</v>
      </c>
      <c r="I96" s="150"/>
      <c r="J96" s="151" t="s">
        <v>746</v>
      </c>
      <c r="K96" s="152">
        <v>25584</v>
      </c>
      <c r="L96" s="153">
        <v>45292</v>
      </c>
      <c r="M96" s="153">
        <v>45688</v>
      </c>
      <c r="N96" s="154">
        <v>-260</v>
      </c>
      <c r="O96" s="155">
        <v>25584</v>
      </c>
      <c r="P96" s="156">
        <v>1</v>
      </c>
      <c r="Q96" s="157">
        <v>25584</v>
      </c>
      <c r="R96" s="158">
        <v>25584</v>
      </c>
      <c r="S96" s="159">
        <v>2.2183756649493207E-6</v>
      </c>
      <c r="T96" s="130"/>
      <c r="U96" s="160"/>
    </row>
    <row r="97" spans="1:21" s="161" customFormat="1" ht="15" customHeight="1" outlineLevel="2" x14ac:dyDescent="0.4">
      <c r="A97" s="129"/>
      <c r="B97" s="146">
        <v>93</v>
      </c>
      <c r="C97" s="147" t="s">
        <v>1092</v>
      </c>
      <c r="D97" s="148">
        <v>1085105250</v>
      </c>
      <c r="E97" s="149" t="s">
        <v>1093</v>
      </c>
      <c r="F97" s="147" t="s">
        <v>1030</v>
      </c>
      <c r="G97" s="147" t="s">
        <v>1031</v>
      </c>
      <c r="H97" s="147" t="s">
        <v>1032</v>
      </c>
      <c r="I97" s="150"/>
      <c r="J97" s="151" t="s">
        <v>199</v>
      </c>
      <c r="K97" s="152">
        <v>561524</v>
      </c>
      <c r="L97" s="153">
        <v>45292</v>
      </c>
      <c r="M97" s="153">
        <v>45473</v>
      </c>
      <c r="N97" s="154">
        <v>-45</v>
      </c>
      <c r="O97" s="155">
        <v>561524</v>
      </c>
      <c r="P97" s="156">
        <v>1</v>
      </c>
      <c r="Q97" s="157">
        <v>561524</v>
      </c>
      <c r="R97" s="158">
        <v>561524</v>
      </c>
      <c r="S97" s="159">
        <v>4.8689461260358123E-5</v>
      </c>
      <c r="T97" s="130"/>
      <c r="U97" s="160"/>
    </row>
    <row r="98" spans="1:21" ht="15" customHeight="1" outlineLevel="2" x14ac:dyDescent="0.35">
      <c r="A98" s="129"/>
      <c r="B98" s="146">
        <v>94</v>
      </c>
      <c r="C98" s="147" t="s">
        <v>1092</v>
      </c>
      <c r="D98" s="148">
        <v>1085105250</v>
      </c>
      <c r="E98" s="149" t="s">
        <v>1093</v>
      </c>
      <c r="F98" s="147" t="s">
        <v>1030</v>
      </c>
      <c r="G98" s="147" t="s">
        <v>1031</v>
      </c>
      <c r="H98" s="147" t="s">
        <v>1032</v>
      </c>
      <c r="I98" s="150"/>
      <c r="J98" s="151" t="s">
        <v>1035</v>
      </c>
      <c r="K98" s="152">
        <v>724266</v>
      </c>
      <c r="L98" s="153">
        <v>45443</v>
      </c>
      <c r="M98" s="153">
        <v>45443</v>
      </c>
      <c r="N98" s="154">
        <v>-15</v>
      </c>
      <c r="O98" s="155">
        <v>724266</v>
      </c>
      <c r="P98" s="156">
        <v>1</v>
      </c>
      <c r="Q98" s="157">
        <v>724266</v>
      </c>
      <c r="R98" s="158">
        <v>724266</v>
      </c>
      <c r="S98" s="159">
        <v>6.2800737544957191E-5</v>
      </c>
      <c r="T98" s="130"/>
      <c r="U98" s="160"/>
    </row>
    <row r="99" spans="1:21" ht="15" customHeight="1" outlineLevel="2" x14ac:dyDescent="0.35">
      <c r="A99" s="129"/>
      <c r="B99" s="146">
        <v>95</v>
      </c>
      <c r="C99" s="147" t="s">
        <v>1092</v>
      </c>
      <c r="D99" s="148">
        <v>1085105250</v>
      </c>
      <c r="E99" s="149" t="s">
        <v>1093</v>
      </c>
      <c r="F99" s="147" t="s">
        <v>1030</v>
      </c>
      <c r="G99" s="147" t="s">
        <v>1031</v>
      </c>
      <c r="H99" s="147" t="s">
        <v>1032</v>
      </c>
      <c r="I99" s="150"/>
      <c r="J99" s="151" t="s">
        <v>748</v>
      </c>
      <c r="K99" s="152">
        <v>320798</v>
      </c>
      <c r="L99" s="153" t="s">
        <v>1036</v>
      </c>
      <c r="M99" s="153" t="s">
        <v>1036</v>
      </c>
      <c r="N99" s="154">
        <v>0</v>
      </c>
      <c r="O99" s="155">
        <v>320798</v>
      </c>
      <c r="P99" s="156">
        <v>1</v>
      </c>
      <c r="Q99" s="157">
        <v>320798</v>
      </c>
      <c r="R99" s="158">
        <v>320798</v>
      </c>
      <c r="S99" s="159">
        <v>2.7816231885725929E-5</v>
      </c>
      <c r="T99" s="130"/>
      <c r="U99" s="160"/>
    </row>
    <row r="100" spans="1:21" ht="15" customHeight="1" outlineLevel="1" x14ac:dyDescent="0.35">
      <c r="A100" s="129"/>
      <c r="B100" s="146">
        <v>96</v>
      </c>
      <c r="C100" s="169" t="s">
        <v>1094</v>
      </c>
      <c r="D100" s="170"/>
      <c r="E100" s="171"/>
      <c r="F100" s="169"/>
      <c r="G100" s="169"/>
      <c r="H100" s="169"/>
      <c r="I100" s="172"/>
      <c r="J100" s="173"/>
      <c r="K100" s="174">
        <v>2330729</v>
      </c>
      <c r="L100" s="175"/>
      <c r="M100" s="175"/>
      <c r="N100" s="176"/>
      <c r="O100" s="177">
        <v>2330729</v>
      </c>
      <c r="P100" s="178"/>
      <c r="Q100" s="177">
        <v>2332564.3275677981</v>
      </c>
      <c r="R100" s="179">
        <v>2332564.3275677981</v>
      </c>
      <c r="S100" s="180">
        <v>2.0225546987200123E-4</v>
      </c>
      <c r="T100" s="130"/>
      <c r="U100" s="160"/>
    </row>
    <row r="101" spans="1:21" ht="15" customHeight="1" outlineLevel="2" x14ac:dyDescent="0.35">
      <c r="A101" s="129"/>
      <c r="B101" s="146">
        <v>97</v>
      </c>
      <c r="C101" s="147" t="s">
        <v>1095</v>
      </c>
      <c r="D101" s="148">
        <v>1073669531</v>
      </c>
      <c r="E101" s="149" t="s">
        <v>1096</v>
      </c>
      <c r="F101" s="147" t="s">
        <v>1030</v>
      </c>
      <c r="G101" s="147" t="s">
        <v>1031</v>
      </c>
      <c r="H101" s="147" t="s">
        <v>1032</v>
      </c>
      <c r="I101" s="150"/>
      <c r="J101" s="151" t="s">
        <v>1034</v>
      </c>
      <c r="K101" s="152">
        <v>349255</v>
      </c>
      <c r="L101" s="153">
        <v>45292</v>
      </c>
      <c r="M101" s="153">
        <v>45702</v>
      </c>
      <c r="N101" s="154">
        <v>-274</v>
      </c>
      <c r="O101" s="155">
        <v>349255</v>
      </c>
      <c r="P101" s="156">
        <v>1</v>
      </c>
      <c r="Q101" s="157">
        <v>349255</v>
      </c>
      <c r="R101" s="158">
        <v>349255</v>
      </c>
      <c r="S101" s="159">
        <v>3.0283723923619253E-5</v>
      </c>
      <c r="T101" s="130"/>
      <c r="U101" s="160"/>
    </row>
    <row r="102" spans="1:21" s="161" customFormat="1" ht="15" customHeight="1" outlineLevel="2" x14ac:dyDescent="0.4">
      <c r="A102" s="129"/>
      <c r="B102" s="146">
        <v>98</v>
      </c>
      <c r="C102" s="147" t="s">
        <v>1095</v>
      </c>
      <c r="D102" s="148">
        <v>1073669531</v>
      </c>
      <c r="E102" s="149" t="s">
        <v>1096</v>
      </c>
      <c r="F102" s="147" t="s">
        <v>1030</v>
      </c>
      <c r="G102" s="147" t="s">
        <v>1031</v>
      </c>
      <c r="H102" s="147" t="s">
        <v>1032</v>
      </c>
      <c r="I102" s="150"/>
      <c r="J102" s="151" t="s">
        <v>746</v>
      </c>
      <c r="K102" s="152">
        <v>10315</v>
      </c>
      <c r="L102" s="153">
        <v>45292</v>
      </c>
      <c r="M102" s="153">
        <v>45688</v>
      </c>
      <c r="N102" s="154">
        <v>-260</v>
      </c>
      <c r="O102" s="155">
        <v>10315</v>
      </c>
      <c r="P102" s="156">
        <v>1</v>
      </c>
      <c r="Q102" s="157">
        <v>10315</v>
      </c>
      <c r="R102" s="158">
        <v>10315</v>
      </c>
      <c r="S102" s="159">
        <v>8.944084186973203E-7</v>
      </c>
      <c r="T102" s="130"/>
      <c r="U102" s="160"/>
    </row>
    <row r="103" spans="1:21" ht="15" customHeight="1" outlineLevel="2" x14ac:dyDescent="0.35">
      <c r="A103" s="129"/>
      <c r="B103" s="146">
        <v>99</v>
      </c>
      <c r="C103" s="147" t="s">
        <v>1095</v>
      </c>
      <c r="D103" s="148">
        <v>1073669531</v>
      </c>
      <c r="E103" s="149" t="s">
        <v>1096</v>
      </c>
      <c r="F103" s="147" t="s">
        <v>1030</v>
      </c>
      <c r="G103" s="147" t="s">
        <v>1031</v>
      </c>
      <c r="H103" s="147" t="s">
        <v>1032</v>
      </c>
      <c r="I103" s="150"/>
      <c r="J103" s="151" t="s">
        <v>199</v>
      </c>
      <c r="K103" s="152">
        <v>349255</v>
      </c>
      <c r="L103" s="153">
        <v>45292</v>
      </c>
      <c r="M103" s="153">
        <v>45473</v>
      </c>
      <c r="N103" s="154">
        <v>-45</v>
      </c>
      <c r="O103" s="155">
        <v>349255</v>
      </c>
      <c r="P103" s="156">
        <v>1</v>
      </c>
      <c r="Q103" s="157">
        <v>349255</v>
      </c>
      <c r="R103" s="158">
        <v>349255</v>
      </c>
      <c r="S103" s="159">
        <v>3.0283723923619253E-5</v>
      </c>
      <c r="T103" s="130"/>
      <c r="U103" s="160"/>
    </row>
    <row r="104" spans="1:21" ht="15" customHeight="1" outlineLevel="2" x14ac:dyDescent="0.35">
      <c r="A104" s="129"/>
      <c r="B104" s="146">
        <v>100</v>
      </c>
      <c r="C104" s="147" t="s">
        <v>1095</v>
      </c>
      <c r="D104" s="148">
        <v>1073669531</v>
      </c>
      <c r="E104" s="149" t="s">
        <v>1096</v>
      </c>
      <c r="F104" s="147" t="s">
        <v>1030</v>
      </c>
      <c r="G104" s="147" t="s">
        <v>1031</v>
      </c>
      <c r="H104" s="147" t="s">
        <v>1032</v>
      </c>
      <c r="I104" s="150"/>
      <c r="J104" s="151" t="s">
        <v>1035</v>
      </c>
      <c r="K104" s="152">
        <v>724266</v>
      </c>
      <c r="L104" s="153">
        <v>45443</v>
      </c>
      <c r="M104" s="153">
        <v>45443</v>
      </c>
      <c r="N104" s="154">
        <v>-15</v>
      </c>
      <c r="O104" s="155">
        <v>724266</v>
      </c>
      <c r="P104" s="156">
        <v>1</v>
      </c>
      <c r="Q104" s="157">
        <v>724266</v>
      </c>
      <c r="R104" s="158">
        <v>724266</v>
      </c>
      <c r="S104" s="159">
        <v>6.2800737544957191E-5</v>
      </c>
      <c r="T104" s="130"/>
      <c r="U104" s="160"/>
    </row>
    <row r="105" spans="1:21" ht="15" customHeight="1" outlineLevel="2" x14ac:dyDescent="0.35">
      <c r="A105" s="129"/>
      <c r="B105" s="146">
        <v>101</v>
      </c>
      <c r="C105" s="147" t="s">
        <v>1095</v>
      </c>
      <c r="D105" s="148">
        <v>1073669531</v>
      </c>
      <c r="E105" s="149" t="s">
        <v>1096</v>
      </c>
      <c r="F105" s="147" t="s">
        <v>1030</v>
      </c>
      <c r="G105" s="147" t="s">
        <v>1031</v>
      </c>
      <c r="H105" s="147" t="s">
        <v>1032</v>
      </c>
      <c r="I105" s="150"/>
      <c r="J105" s="151" t="s">
        <v>748</v>
      </c>
      <c r="K105" s="152">
        <v>155422</v>
      </c>
      <c r="L105" s="153" t="s">
        <v>1036</v>
      </c>
      <c r="M105" s="153" t="s">
        <v>1036</v>
      </c>
      <c r="N105" s="154">
        <v>0</v>
      </c>
      <c r="O105" s="155">
        <v>155422</v>
      </c>
      <c r="P105" s="156">
        <v>1</v>
      </c>
      <c r="Q105" s="157">
        <v>155422</v>
      </c>
      <c r="R105" s="158">
        <v>155422</v>
      </c>
      <c r="S105" s="159">
        <v>1.3476562796972846E-5</v>
      </c>
      <c r="T105" s="130"/>
      <c r="U105" s="160"/>
    </row>
    <row r="106" spans="1:21" ht="15" customHeight="1" outlineLevel="1" x14ac:dyDescent="0.35">
      <c r="A106" s="129"/>
      <c r="B106" s="146">
        <v>102</v>
      </c>
      <c r="C106" s="169" t="s">
        <v>1097</v>
      </c>
      <c r="D106" s="170"/>
      <c r="E106" s="171"/>
      <c r="F106" s="169"/>
      <c r="G106" s="169"/>
      <c r="H106" s="169"/>
      <c r="I106" s="172"/>
      <c r="J106" s="173"/>
      <c r="K106" s="174">
        <v>1588513</v>
      </c>
      <c r="L106" s="175"/>
      <c r="M106" s="175"/>
      <c r="N106" s="176"/>
      <c r="O106" s="177">
        <v>1588513</v>
      </c>
      <c r="P106" s="178"/>
      <c r="Q106" s="177">
        <v>1588513</v>
      </c>
      <c r="R106" s="179">
        <v>1588513</v>
      </c>
      <c r="S106" s="180">
        <v>1.3773915660786587E-4</v>
      </c>
      <c r="T106" s="130"/>
      <c r="U106" s="160"/>
    </row>
    <row r="107" spans="1:21" s="161" customFormat="1" ht="15" customHeight="1" outlineLevel="2" x14ac:dyDescent="0.4">
      <c r="A107" s="129"/>
      <c r="B107" s="146">
        <v>103</v>
      </c>
      <c r="C107" s="147" t="s">
        <v>1098</v>
      </c>
      <c r="D107" s="148">
        <v>1030539352</v>
      </c>
      <c r="E107" s="149" t="s">
        <v>1054</v>
      </c>
      <c r="F107" s="147" t="s">
        <v>1030</v>
      </c>
      <c r="G107" s="147" t="s">
        <v>1031</v>
      </c>
      <c r="H107" s="147" t="s">
        <v>1032</v>
      </c>
      <c r="I107" s="150"/>
      <c r="J107" s="151" t="s">
        <v>1035</v>
      </c>
      <c r="K107" s="152">
        <v>520000</v>
      </c>
      <c r="L107" s="153">
        <v>45443</v>
      </c>
      <c r="M107" s="153">
        <v>45443</v>
      </c>
      <c r="N107" s="154">
        <v>-15</v>
      </c>
      <c r="O107" s="155">
        <v>520000</v>
      </c>
      <c r="P107" s="156">
        <v>1</v>
      </c>
      <c r="Q107" s="157">
        <v>520000</v>
      </c>
      <c r="R107" s="158">
        <v>520000</v>
      </c>
      <c r="S107" s="159">
        <v>4.5088936279457738E-5</v>
      </c>
      <c r="T107" s="130"/>
      <c r="U107" s="160"/>
    </row>
    <row r="108" spans="1:21" s="161" customFormat="1" ht="15" customHeight="1" outlineLevel="1" x14ac:dyDescent="0.4">
      <c r="A108" s="129"/>
      <c r="B108" s="146">
        <v>104</v>
      </c>
      <c r="C108" s="169" t="s">
        <v>1099</v>
      </c>
      <c r="D108" s="170"/>
      <c r="E108" s="171"/>
      <c r="F108" s="169"/>
      <c r="G108" s="169"/>
      <c r="H108" s="169"/>
      <c r="I108" s="172"/>
      <c r="J108" s="173"/>
      <c r="K108" s="174">
        <v>520000</v>
      </c>
      <c r="L108" s="175"/>
      <c r="M108" s="175"/>
      <c r="N108" s="176"/>
      <c r="O108" s="177">
        <v>520000</v>
      </c>
      <c r="P108" s="178"/>
      <c r="Q108" s="177">
        <v>520000</v>
      </c>
      <c r="R108" s="179">
        <v>520000</v>
      </c>
      <c r="S108" s="180">
        <v>4.5088936279457738E-5</v>
      </c>
      <c r="T108" s="130"/>
      <c r="U108" s="160"/>
    </row>
    <row r="109" spans="1:21" ht="15" customHeight="1" outlineLevel="2" x14ac:dyDescent="0.35">
      <c r="A109" s="129"/>
      <c r="B109" s="146">
        <v>105</v>
      </c>
      <c r="C109" s="147" t="s">
        <v>1100</v>
      </c>
      <c r="D109" s="148">
        <v>1000126559</v>
      </c>
      <c r="E109" s="149" t="s">
        <v>1101</v>
      </c>
      <c r="F109" s="147" t="s">
        <v>1030</v>
      </c>
      <c r="G109" s="147" t="s">
        <v>1031</v>
      </c>
      <c r="H109" s="147" t="s">
        <v>1032</v>
      </c>
      <c r="I109" s="150"/>
      <c r="J109" s="151" t="s">
        <v>1035</v>
      </c>
      <c r="K109" s="152">
        <v>346666</v>
      </c>
      <c r="L109" s="153">
        <v>45443</v>
      </c>
      <c r="M109" s="153">
        <v>45443</v>
      </c>
      <c r="N109" s="154">
        <v>-15</v>
      </c>
      <c r="O109" s="155">
        <v>346666</v>
      </c>
      <c r="P109" s="156">
        <v>1</v>
      </c>
      <c r="Q109" s="157">
        <v>346666</v>
      </c>
      <c r="R109" s="158">
        <v>346666</v>
      </c>
      <c r="S109" s="159">
        <v>3.005923304664326E-5</v>
      </c>
      <c r="T109" s="130"/>
      <c r="U109" s="160"/>
    </row>
    <row r="110" spans="1:21" ht="15" customHeight="1" outlineLevel="1" x14ac:dyDescent="0.35">
      <c r="A110" s="129"/>
      <c r="B110" s="146">
        <v>106</v>
      </c>
      <c r="C110" s="169" t="s">
        <v>1102</v>
      </c>
      <c r="D110" s="170"/>
      <c r="E110" s="171"/>
      <c r="F110" s="169"/>
      <c r="G110" s="169"/>
      <c r="H110" s="169"/>
      <c r="I110" s="172"/>
      <c r="J110" s="173"/>
      <c r="K110" s="174">
        <v>346666</v>
      </c>
      <c r="L110" s="175"/>
      <c r="M110" s="175"/>
      <c r="N110" s="176"/>
      <c r="O110" s="177">
        <v>346666</v>
      </c>
      <c r="P110" s="178"/>
      <c r="Q110" s="177">
        <v>346666</v>
      </c>
      <c r="R110" s="179">
        <v>346666</v>
      </c>
      <c r="S110" s="180">
        <v>3.005923304664326E-5</v>
      </c>
      <c r="T110" s="130"/>
      <c r="U110" s="160"/>
    </row>
    <row r="111" spans="1:21" ht="15" customHeight="1" outlineLevel="2" x14ac:dyDescent="0.35">
      <c r="A111" s="129"/>
      <c r="B111" s="146">
        <v>107</v>
      </c>
      <c r="C111" s="147" t="s">
        <v>1103</v>
      </c>
      <c r="D111" s="148">
        <v>1013651790</v>
      </c>
      <c r="E111" s="149" t="s">
        <v>1104</v>
      </c>
      <c r="F111" s="147" t="s">
        <v>1030</v>
      </c>
      <c r="G111" s="147" t="s">
        <v>1031</v>
      </c>
      <c r="H111" s="147" t="s">
        <v>1032</v>
      </c>
      <c r="I111" s="150"/>
      <c r="J111" s="151" t="s">
        <v>1033</v>
      </c>
      <c r="K111" s="152">
        <v>1990606</v>
      </c>
      <c r="L111" s="153">
        <v>45291</v>
      </c>
      <c r="M111" s="153">
        <v>45336</v>
      </c>
      <c r="N111" s="154">
        <v>92</v>
      </c>
      <c r="O111" s="155">
        <v>1990606</v>
      </c>
      <c r="P111" s="156">
        <v>1.0130258381379456</v>
      </c>
      <c r="Q111" s="157">
        <v>2016535.3115524233</v>
      </c>
      <c r="R111" s="158">
        <v>2016535.3115524233</v>
      </c>
      <c r="S111" s="159">
        <v>1.7485275416896859E-4</v>
      </c>
      <c r="T111" s="130"/>
      <c r="U111" s="160"/>
    </row>
    <row r="112" spans="1:21" s="161" customFormat="1" ht="15" customHeight="1" outlineLevel="2" x14ac:dyDescent="0.4">
      <c r="A112" s="129"/>
      <c r="B112" s="146">
        <v>108</v>
      </c>
      <c r="C112" s="147" t="s">
        <v>1103</v>
      </c>
      <c r="D112" s="148">
        <v>1013651790</v>
      </c>
      <c r="E112" s="149" t="s">
        <v>1104</v>
      </c>
      <c r="F112" s="147" t="s">
        <v>1030</v>
      </c>
      <c r="G112" s="147" t="s">
        <v>1031</v>
      </c>
      <c r="H112" s="147" t="s">
        <v>1032</v>
      </c>
      <c r="I112" s="150"/>
      <c r="J112" s="151" t="s">
        <v>1034</v>
      </c>
      <c r="K112" s="152">
        <v>755058</v>
      </c>
      <c r="L112" s="153">
        <v>45292</v>
      </c>
      <c r="M112" s="153">
        <v>45702</v>
      </c>
      <c r="N112" s="154">
        <v>-274</v>
      </c>
      <c r="O112" s="155">
        <v>755058</v>
      </c>
      <c r="P112" s="156">
        <v>1</v>
      </c>
      <c r="Q112" s="157">
        <v>755058</v>
      </c>
      <c r="R112" s="158">
        <v>755058</v>
      </c>
      <c r="S112" s="159">
        <v>6.5470696248643844E-5</v>
      </c>
      <c r="T112" s="130"/>
      <c r="U112" s="160"/>
    </row>
    <row r="113" spans="1:21" ht="15" customHeight="1" outlineLevel="2" x14ac:dyDescent="0.35">
      <c r="A113" s="129"/>
      <c r="B113" s="146">
        <v>109</v>
      </c>
      <c r="C113" s="147" t="s">
        <v>1103</v>
      </c>
      <c r="D113" s="148">
        <v>1013651790</v>
      </c>
      <c r="E113" s="149" t="s">
        <v>1104</v>
      </c>
      <c r="F113" s="147" t="s">
        <v>1030</v>
      </c>
      <c r="G113" s="147" t="s">
        <v>1031</v>
      </c>
      <c r="H113" s="147" t="s">
        <v>1032</v>
      </c>
      <c r="I113" s="150"/>
      <c r="J113" s="151" t="s">
        <v>746</v>
      </c>
      <c r="K113" s="152">
        <v>34645</v>
      </c>
      <c r="L113" s="153">
        <v>45292</v>
      </c>
      <c r="M113" s="153">
        <v>45688</v>
      </c>
      <c r="N113" s="154">
        <v>-260</v>
      </c>
      <c r="O113" s="155">
        <v>34645</v>
      </c>
      <c r="P113" s="156">
        <v>1</v>
      </c>
      <c r="Q113" s="157">
        <v>34645</v>
      </c>
      <c r="R113" s="158">
        <v>34645</v>
      </c>
      <c r="S113" s="159">
        <v>3.0040503796188718E-6</v>
      </c>
      <c r="T113" s="130"/>
      <c r="U113" s="160"/>
    </row>
    <row r="114" spans="1:21" s="161" customFormat="1" ht="15" customHeight="1" outlineLevel="2" x14ac:dyDescent="0.4">
      <c r="A114" s="129"/>
      <c r="B114" s="146">
        <v>110</v>
      </c>
      <c r="C114" s="147" t="s">
        <v>1103</v>
      </c>
      <c r="D114" s="148">
        <v>1013651790</v>
      </c>
      <c r="E114" s="149" t="s">
        <v>1104</v>
      </c>
      <c r="F114" s="147" t="s">
        <v>1030</v>
      </c>
      <c r="G114" s="147" t="s">
        <v>1031</v>
      </c>
      <c r="H114" s="147" t="s">
        <v>1032</v>
      </c>
      <c r="I114" s="150"/>
      <c r="J114" s="151" t="s">
        <v>199</v>
      </c>
      <c r="K114" s="152">
        <v>760088</v>
      </c>
      <c r="L114" s="153">
        <v>45292</v>
      </c>
      <c r="M114" s="153">
        <v>45473</v>
      </c>
      <c r="N114" s="154">
        <v>-45</v>
      </c>
      <c r="O114" s="155">
        <v>760088</v>
      </c>
      <c r="P114" s="156">
        <v>1</v>
      </c>
      <c r="Q114" s="157">
        <v>760088</v>
      </c>
      <c r="R114" s="158">
        <v>760088</v>
      </c>
      <c r="S114" s="159">
        <v>6.5906844997654749E-5</v>
      </c>
      <c r="T114" s="130"/>
      <c r="U114" s="160"/>
    </row>
    <row r="115" spans="1:21" ht="15" customHeight="1" outlineLevel="2" x14ac:dyDescent="0.35">
      <c r="A115" s="129"/>
      <c r="B115" s="146">
        <v>111</v>
      </c>
      <c r="C115" s="147" t="s">
        <v>1103</v>
      </c>
      <c r="D115" s="148">
        <v>1013651790</v>
      </c>
      <c r="E115" s="149" t="s">
        <v>1104</v>
      </c>
      <c r="F115" s="147" t="s">
        <v>1030</v>
      </c>
      <c r="G115" s="147" t="s">
        <v>1031</v>
      </c>
      <c r="H115" s="147" t="s">
        <v>1032</v>
      </c>
      <c r="I115" s="150"/>
      <c r="J115" s="151" t="s">
        <v>1035</v>
      </c>
      <c r="K115" s="152">
        <v>1574133</v>
      </c>
      <c r="L115" s="153">
        <v>45443</v>
      </c>
      <c r="M115" s="153">
        <v>45443</v>
      </c>
      <c r="N115" s="154">
        <v>-15</v>
      </c>
      <c r="O115" s="155">
        <v>1574133</v>
      </c>
      <c r="P115" s="156">
        <v>1</v>
      </c>
      <c r="Q115" s="157">
        <v>1574133</v>
      </c>
      <c r="R115" s="158">
        <v>1574133</v>
      </c>
      <c r="S115" s="159">
        <v>1.3649227410075316E-4</v>
      </c>
      <c r="T115" s="130"/>
      <c r="U115" s="160"/>
    </row>
    <row r="116" spans="1:21" ht="15" customHeight="1" outlineLevel="2" x14ac:dyDescent="0.35">
      <c r="A116" s="129"/>
      <c r="B116" s="146">
        <v>112</v>
      </c>
      <c r="C116" s="147" t="s">
        <v>1103</v>
      </c>
      <c r="D116" s="148">
        <v>1013651790</v>
      </c>
      <c r="E116" s="149" t="s">
        <v>1104</v>
      </c>
      <c r="F116" s="147" t="s">
        <v>1030</v>
      </c>
      <c r="G116" s="147" t="s">
        <v>1031</v>
      </c>
      <c r="H116" s="147" t="s">
        <v>1032</v>
      </c>
      <c r="I116" s="150"/>
      <c r="J116" s="151" t="s">
        <v>748</v>
      </c>
      <c r="K116" s="152">
        <v>1076494</v>
      </c>
      <c r="L116" s="153" t="s">
        <v>1036</v>
      </c>
      <c r="M116" s="153" t="s">
        <v>1036</v>
      </c>
      <c r="N116" s="154">
        <v>0</v>
      </c>
      <c r="O116" s="155">
        <v>1076494</v>
      </c>
      <c r="P116" s="156">
        <v>1</v>
      </c>
      <c r="Q116" s="157">
        <v>1076494</v>
      </c>
      <c r="R116" s="158">
        <v>1076494</v>
      </c>
      <c r="S116" s="159">
        <v>9.3342248790804949E-5</v>
      </c>
      <c r="T116" s="130"/>
      <c r="U116" s="160"/>
    </row>
    <row r="117" spans="1:21" ht="15" customHeight="1" outlineLevel="1" x14ac:dyDescent="0.35">
      <c r="A117" s="129"/>
      <c r="B117" s="146">
        <v>113</v>
      </c>
      <c r="C117" s="169" t="s">
        <v>1105</v>
      </c>
      <c r="D117" s="170"/>
      <c r="E117" s="171"/>
      <c r="F117" s="169"/>
      <c r="G117" s="169"/>
      <c r="H117" s="169"/>
      <c r="I117" s="172"/>
      <c r="J117" s="173"/>
      <c r="K117" s="174">
        <v>6191024</v>
      </c>
      <c r="L117" s="175"/>
      <c r="M117" s="175"/>
      <c r="N117" s="176"/>
      <c r="O117" s="177">
        <v>6191024</v>
      </c>
      <c r="P117" s="178"/>
      <c r="Q117" s="177">
        <v>6216953.3115524231</v>
      </c>
      <c r="R117" s="179">
        <v>6216953.3115524231</v>
      </c>
      <c r="S117" s="180">
        <v>5.3906886868644414E-4</v>
      </c>
      <c r="T117" s="130"/>
      <c r="U117" s="160"/>
    </row>
    <row r="118" spans="1:21" ht="15" customHeight="1" outlineLevel="2" x14ac:dyDescent="0.35">
      <c r="A118" s="129"/>
      <c r="B118" s="146">
        <v>114</v>
      </c>
      <c r="C118" s="147" t="s">
        <v>1106</v>
      </c>
      <c r="D118" s="148">
        <v>1106738843</v>
      </c>
      <c r="E118" s="149" t="s">
        <v>1107</v>
      </c>
      <c r="F118" s="147" t="s">
        <v>1030</v>
      </c>
      <c r="G118" s="147" t="s">
        <v>1031</v>
      </c>
      <c r="H118" s="147" t="s">
        <v>1032</v>
      </c>
      <c r="I118" s="150"/>
      <c r="J118" s="151" t="s">
        <v>1033</v>
      </c>
      <c r="K118" s="152">
        <v>3224750</v>
      </c>
      <c r="L118" s="153">
        <v>45291</v>
      </c>
      <c r="M118" s="153">
        <v>45336</v>
      </c>
      <c r="N118" s="154">
        <v>92</v>
      </c>
      <c r="O118" s="155">
        <v>3224750</v>
      </c>
      <c r="P118" s="156">
        <v>1.0130258381379456</v>
      </c>
      <c r="Q118" s="157">
        <v>3266755.07153534</v>
      </c>
      <c r="R118" s="158">
        <v>3266755.07153534</v>
      </c>
      <c r="S118" s="159">
        <v>2.8325867550202372E-4</v>
      </c>
      <c r="T118" s="130"/>
      <c r="U118" s="160"/>
    </row>
    <row r="119" spans="1:21" s="161" customFormat="1" ht="15" customHeight="1" outlineLevel="2" x14ac:dyDescent="0.4">
      <c r="A119" s="129"/>
      <c r="B119" s="146">
        <v>115</v>
      </c>
      <c r="C119" s="147" t="s">
        <v>1106</v>
      </c>
      <c r="D119" s="148">
        <v>1106738843</v>
      </c>
      <c r="E119" s="149" t="s">
        <v>1107</v>
      </c>
      <c r="F119" s="147" t="s">
        <v>1030</v>
      </c>
      <c r="G119" s="147" t="s">
        <v>1031</v>
      </c>
      <c r="H119" s="147" t="s">
        <v>1032</v>
      </c>
      <c r="I119" s="150"/>
      <c r="J119" s="151" t="s">
        <v>1034</v>
      </c>
      <c r="K119" s="152">
        <v>1209535</v>
      </c>
      <c r="L119" s="153">
        <v>45292</v>
      </c>
      <c r="M119" s="153">
        <v>45702</v>
      </c>
      <c r="N119" s="154">
        <v>-274</v>
      </c>
      <c r="O119" s="155">
        <v>1209535</v>
      </c>
      <c r="P119" s="156">
        <v>1</v>
      </c>
      <c r="Q119" s="157">
        <v>1209535</v>
      </c>
      <c r="R119" s="158">
        <v>1209535</v>
      </c>
      <c r="S119" s="159">
        <v>1.0487816642841137E-4</v>
      </c>
      <c r="T119" s="130"/>
      <c r="U119" s="160"/>
    </row>
    <row r="120" spans="1:21" ht="15" customHeight="1" outlineLevel="2" x14ac:dyDescent="0.35">
      <c r="A120" s="129"/>
      <c r="B120" s="146">
        <v>116</v>
      </c>
      <c r="C120" s="147" t="s">
        <v>1106</v>
      </c>
      <c r="D120" s="148">
        <v>1106738843</v>
      </c>
      <c r="E120" s="149" t="s">
        <v>1107</v>
      </c>
      <c r="F120" s="147" t="s">
        <v>1030</v>
      </c>
      <c r="G120" s="147" t="s">
        <v>1031</v>
      </c>
      <c r="H120" s="147" t="s">
        <v>1032</v>
      </c>
      <c r="I120" s="150"/>
      <c r="J120" s="151" t="s">
        <v>746</v>
      </c>
      <c r="K120" s="152">
        <v>55460</v>
      </c>
      <c r="L120" s="153">
        <v>45292</v>
      </c>
      <c r="M120" s="153">
        <v>45688</v>
      </c>
      <c r="N120" s="154">
        <v>-260</v>
      </c>
      <c r="O120" s="155">
        <v>55460</v>
      </c>
      <c r="P120" s="156">
        <v>1</v>
      </c>
      <c r="Q120" s="157">
        <v>55460</v>
      </c>
      <c r="R120" s="158">
        <v>55460</v>
      </c>
      <c r="S120" s="159">
        <v>4.8089084731898577E-6</v>
      </c>
      <c r="T120" s="130"/>
      <c r="U120" s="160"/>
    </row>
    <row r="121" spans="1:21" ht="15" customHeight="1" outlineLevel="2" x14ac:dyDescent="0.35">
      <c r="A121" s="129"/>
      <c r="B121" s="146">
        <v>117</v>
      </c>
      <c r="C121" s="147" t="s">
        <v>1106</v>
      </c>
      <c r="D121" s="148">
        <v>1106738843</v>
      </c>
      <c r="E121" s="149" t="s">
        <v>1107</v>
      </c>
      <c r="F121" s="147" t="s">
        <v>1030</v>
      </c>
      <c r="G121" s="147" t="s">
        <v>1031</v>
      </c>
      <c r="H121" s="147" t="s">
        <v>1032</v>
      </c>
      <c r="I121" s="150"/>
      <c r="J121" s="151" t="s">
        <v>199</v>
      </c>
      <c r="K121" s="152">
        <v>1197350</v>
      </c>
      <c r="L121" s="153">
        <v>45292</v>
      </c>
      <c r="M121" s="153">
        <v>45473</v>
      </c>
      <c r="N121" s="154">
        <v>-45</v>
      </c>
      <c r="O121" s="155">
        <v>1197350</v>
      </c>
      <c r="P121" s="156">
        <v>1</v>
      </c>
      <c r="Q121" s="157">
        <v>1197350</v>
      </c>
      <c r="R121" s="158">
        <v>1197350</v>
      </c>
      <c r="S121" s="159">
        <v>1.038216112580937E-4</v>
      </c>
      <c r="T121" s="130"/>
      <c r="U121" s="160"/>
    </row>
    <row r="122" spans="1:21" ht="15" customHeight="1" outlineLevel="2" x14ac:dyDescent="0.35">
      <c r="A122" s="129"/>
      <c r="B122" s="146">
        <v>118</v>
      </c>
      <c r="C122" s="147" t="s">
        <v>1106</v>
      </c>
      <c r="D122" s="148">
        <v>1106738843</v>
      </c>
      <c r="E122" s="149" t="s">
        <v>1107</v>
      </c>
      <c r="F122" s="147" t="s">
        <v>1030</v>
      </c>
      <c r="G122" s="147" t="s">
        <v>1031</v>
      </c>
      <c r="H122" s="147" t="s">
        <v>1032</v>
      </c>
      <c r="I122" s="150"/>
      <c r="J122" s="151" t="s">
        <v>1035</v>
      </c>
      <c r="K122" s="152">
        <v>2904812</v>
      </c>
      <c r="L122" s="153">
        <v>45443</v>
      </c>
      <c r="M122" s="153">
        <v>45443</v>
      </c>
      <c r="N122" s="154">
        <v>-15</v>
      </c>
      <c r="O122" s="155">
        <v>2904812</v>
      </c>
      <c r="P122" s="156">
        <v>1</v>
      </c>
      <c r="Q122" s="157">
        <v>2904812</v>
      </c>
      <c r="R122" s="158">
        <v>2904812</v>
      </c>
      <c r="S122" s="159">
        <v>2.5187477533039268E-4</v>
      </c>
      <c r="T122" s="130"/>
      <c r="U122" s="160"/>
    </row>
    <row r="123" spans="1:21" ht="15" customHeight="1" outlineLevel="2" x14ac:dyDescent="0.35">
      <c r="A123" s="129"/>
      <c r="B123" s="146">
        <v>119</v>
      </c>
      <c r="C123" s="147" t="s">
        <v>1106</v>
      </c>
      <c r="D123" s="148">
        <v>1106738843</v>
      </c>
      <c r="E123" s="149" t="s">
        <v>1107</v>
      </c>
      <c r="F123" s="147" t="s">
        <v>1030</v>
      </c>
      <c r="G123" s="147" t="s">
        <v>1031</v>
      </c>
      <c r="H123" s="147" t="s">
        <v>1032</v>
      </c>
      <c r="I123" s="150"/>
      <c r="J123" s="151" t="s">
        <v>748</v>
      </c>
      <c r="K123" s="152">
        <v>4712117</v>
      </c>
      <c r="L123" s="153" t="s">
        <v>1036</v>
      </c>
      <c r="M123" s="153" t="s">
        <v>1036</v>
      </c>
      <c r="N123" s="154">
        <v>0</v>
      </c>
      <c r="O123" s="155">
        <v>4712117</v>
      </c>
      <c r="P123" s="156">
        <v>1</v>
      </c>
      <c r="Q123" s="157">
        <v>4712117</v>
      </c>
      <c r="R123" s="158">
        <v>4712117</v>
      </c>
      <c r="S123" s="159">
        <v>4.0858527529682607E-4</v>
      </c>
      <c r="T123" s="130"/>
      <c r="U123" s="160"/>
    </row>
    <row r="124" spans="1:21" ht="15" customHeight="1" outlineLevel="1" x14ac:dyDescent="0.35">
      <c r="A124" s="129"/>
      <c r="B124" s="146">
        <v>120</v>
      </c>
      <c r="C124" s="169" t="s">
        <v>1108</v>
      </c>
      <c r="D124" s="170"/>
      <c r="E124" s="171"/>
      <c r="F124" s="169"/>
      <c r="G124" s="169"/>
      <c r="H124" s="169"/>
      <c r="I124" s="172"/>
      <c r="J124" s="173"/>
      <c r="K124" s="174">
        <v>13304024</v>
      </c>
      <c r="L124" s="175"/>
      <c r="M124" s="175"/>
      <c r="N124" s="176"/>
      <c r="O124" s="177">
        <v>13304024</v>
      </c>
      <c r="P124" s="178"/>
      <c r="Q124" s="177">
        <v>13346029.07153534</v>
      </c>
      <c r="R124" s="179">
        <v>13346029.07153534</v>
      </c>
      <c r="S124" s="180">
        <v>1.1572274122889374E-3</v>
      </c>
      <c r="T124" s="130"/>
      <c r="U124" s="160"/>
    </row>
    <row r="125" spans="1:21" ht="15" customHeight="1" outlineLevel="2" x14ac:dyDescent="0.35">
      <c r="A125" s="129"/>
      <c r="B125" s="146">
        <v>121</v>
      </c>
      <c r="C125" s="147" t="s">
        <v>1109</v>
      </c>
      <c r="D125" s="148">
        <v>1030699203</v>
      </c>
      <c r="E125" s="149" t="s">
        <v>1110</v>
      </c>
      <c r="F125" s="147" t="s">
        <v>1030</v>
      </c>
      <c r="G125" s="147" t="s">
        <v>1031</v>
      </c>
      <c r="H125" s="147" t="s">
        <v>1032</v>
      </c>
      <c r="I125" s="150"/>
      <c r="J125" s="151" t="s">
        <v>1033</v>
      </c>
      <c r="K125" s="152">
        <v>1470760</v>
      </c>
      <c r="L125" s="153">
        <v>45291</v>
      </c>
      <c r="M125" s="153">
        <v>45336</v>
      </c>
      <c r="N125" s="154">
        <v>92</v>
      </c>
      <c r="O125" s="155">
        <v>1470760</v>
      </c>
      <c r="P125" s="156">
        <v>1.0130258381379456</v>
      </c>
      <c r="Q125" s="157">
        <v>1489917.8816997649</v>
      </c>
      <c r="R125" s="158">
        <v>1489917.8816997649</v>
      </c>
      <c r="S125" s="159">
        <v>1.2919002390304873E-4</v>
      </c>
      <c r="T125" s="130"/>
      <c r="U125" s="160"/>
    </row>
    <row r="126" spans="1:21" ht="15" customHeight="1" outlineLevel="2" x14ac:dyDescent="0.35">
      <c r="A126" s="129"/>
      <c r="B126" s="146">
        <v>122</v>
      </c>
      <c r="C126" s="147" t="s">
        <v>1109</v>
      </c>
      <c r="D126" s="148">
        <v>1030699203</v>
      </c>
      <c r="E126" s="149" t="s">
        <v>1110</v>
      </c>
      <c r="F126" s="147" t="s">
        <v>1030</v>
      </c>
      <c r="G126" s="147" t="s">
        <v>1031</v>
      </c>
      <c r="H126" s="147" t="s">
        <v>1032</v>
      </c>
      <c r="I126" s="150"/>
      <c r="J126" s="151" t="s">
        <v>1034</v>
      </c>
      <c r="K126" s="152">
        <v>619215</v>
      </c>
      <c r="L126" s="153">
        <v>45292</v>
      </c>
      <c r="M126" s="153">
        <v>45702</v>
      </c>
      <c r="N126" s="154">
        <v>-274</v>
      </c>
      <c r="O126" s="155">
        <v>619215</v>
      </c>
      <c r="P126" s="156">
        <v>1</v>
      </c>
      <c r="Q126" s="157">
        <v>619215</v>
      </c>
      <c r="R126" s="158">
        <v>619215</v>
      </c>
      <c r="S126" s="159">
        <v>5.3691818612085424E-5</v>
      </c>
      <c r="T126" s="130"/>
      <c r="U126" s="160"/>
    </row>
    <row r="127" spans="1:21" ht="15" customHeight="1" outlineLevel="2" x14ac:dyDescent="0.35">
      <c r="A127" s="129"/>
      <c r="B127" s="146">
        <v>123</v>
      </c>
      <c r="C127" s="147" t="s">
        <v>1109</v>
      </c>
      <c r="D127" s="148">
        <v>1030699203</v>
      </c>
      <c r="E127" s="149" t="s">
        <v>1110</v>
      </c>
      <c r="F127" s="147" t="s">
        <v>1030</v>
      </c>
      <c r="G127" s="147" t="s">
        <v>1031</v>
      </c>
      <c r="H127" s="147" t="s">
        <v>1032</v>
      </c>
      <c r="I127" s="150"/>
      <c r="J127" s="151" t="s">
        <v>746</v>
      </c>
      <c r="K127" s="152">
        <v>28431</v>
      </c>
      <c r="L127" s="153">
        <v>45292</v>
      </c>
      <c r="M127" s="153">
        <v>45688</v>
      </c>
      <c r="N127" s="154">
        <v>-260</v>
      </c>
      <c r="O127" s="155">
        <v>28431</v>
      </c>
      <c r="P127" s="156">
        <v>1</v>
      </c>
      <c r="Q127" s="157">
        <v>28431</v>
      </c>
      <c r="R127" s="158">
        <v>28431</v>
      </c>
      <c r="S127" s="159">
        <v>2.4652375910793515E-6</v>
      </c>
      <c r="T127" s="130"/>
      <c r="U127" s="160"/>
    </row>
    <row r="128" spans="1:21" ht="15" customHeight="1" outlineLevel="2" x14ac:dyDescent="0.35">
      <c r="A128" s="129"/>
      <c r="B128" s="146">
        <v>124</v>
      </c>
      <c r="C128" s="147" t="s">
        <v>1109</v>
      </c>
      <c r="D128" s="148">
        <v>1030699203</v>
      </c>
      <c r="E128" s="149" t="s">
        <v>1110</v>
      </c>
      <c r="F128" s="147" t="s">
        <v>1030</v>
      </c>
      <c r="G128" s="147" t="s">
        <v>1031</v>
      </c>
      <c r="H128" s="147" t="s">
        <v>1032</v>
      </c>
      <c r="I128" s="150"/>
      <c r="J128" s="151" t="s">
        <v>199</v>
      </c>
      <c r="K128" s="152">
        <v>650922</v>
      </c>
      <c r="L128" s="153">
        <v>45292</v>
      </c>
      <c r="M128" s="153">
        <v>45473</v>
      </c>
      <c r="N128" s="154">
        <v>-45</v>
      </c>
      <c r="O128" s="155">
        <v>650922</v>
      </c>
      <c r="P128" s="156">
        <v>1</v>
      </c>
      <c r="Q128" s="157">
        <v>650922</v>
      </c>
      <c r="R128" s="158">
        <v>650922</v>
      </c>
      <c r="S128" s="159">
        <v>5.6441116501725358E-5</v>
      </c>
      <c r="T128" s="130"/>
      <c r="U128" s="160"/>
    </row>
    <row r="129" spans="1:21" s="161" customFormat="1" ht="15" customHeight="1" outlineLevel="2" x14ac:dyDescent="0.4">
      <c r="A129" s="129"/>
      <c r="B129" s="146">
        <v>125</v>
      </c>
      <c r="C129" s="147" t="s">
        <v>1109</v>
      </c>
      <c r="D129" s="148">
        <v>1030699203</v>
      </c>
      <c r="E129" s="149" t="s">
        <v>1110</v>
      </c>
      <c r="F129" s="147" t="s">
        <v>1030</v>
      </c>
      <c r="G129" s="147" t="s">
        <v>1031</v>
      </c>
      <c r="H129" s="147" t="s">
        <v>1032</v>
      </c>
      <c r="I129" s="150"/>
      <c r="J129" s="151" t="s">
        <v>1035</v>
      </c>
      <c r="K129" s="152">
        <v>1157773</v>
      </c>
      <c r="L129" s="153">
        <v>45443</v>
      </c>
      <c r="M129" s="153">
        <v>45443</v>
      </c>
      <c r="N129" s="154">
        <v>-15</v>
      </c>
      <c r="O129" s="155">
        <v>1157773</v>
      </c>
      <c r="P129" s="156">
        <v>1</v>
      </c>
      <c r="Q129" s="157">
        <v>1157773</v>
      </c>
      <c r="R129" s="158">
        <v>1157773</v>
      </c>
      <c r="S129" s="159">
        <v>1.0038990965976273E-4</v>
      </c>
      <c r="T129" s="130"/>
      <c r="U129" s="160"/>
    </row>
    <row r="130" spans="1:21" ht="15" customHeight="1" outlineLevel="2" x14ac:dyDescent="0.35">
      <c r="A130" s="129"/>
      <c r="B130" s="146">
        <v>126</v>
      </c>
      <c r="C130" s="147" t="s">
        <v>1109</v>
      </c>
      <c r="D130" s="148">
        <v>1030699203</v>
      </c>
      <c r="E130" s="149" t="s">
        <v>1110</v>
      </c>
      <c r="F130" s="147" t="s">
        <v>1030</v>
      </c>
      <c r="G130" s="147" t="s">
        <v>1031</v>
      </c>
      <c r="H130" s="147" t="s">
        <v>1032</v>
      </c>
      <c r="I130" s="150"/>
      <c r="J130" s="151" t="s">
        <v>748</v>
      </c>
      <c r="K130" s="152">
        <v>1042414</v>
      </c>
      <c r="L130" s="153" t="s">
        <v>1036</v>
      </c>
      <c r="M130" s="153" t="s">
        <v>1036</v>
      </c>
      <c r="N130" s="154">
        <v>0</v>
      </c>
      <c r="O130" s="155">
        <v>1042414</v>
      </c>
      <c r="P130" s="156">
        <v>1</v>
      </c>
      <c r="Q130" s="157">
        <v>1042414</v>
      </c>
      <c r="R130" s="158">
        <v>1042414</v>
      </c>
      <c r="S130" s="159">
        <v>9.0387189274643566E-5</v>
      </c>
      <c r="T130" s="130"/>
      <c r="U130" s="160"/>
    </row>
    <row r="131" spans="1:21" ht="15" customHeight="1" outlineLevel="1" x14ac:dyDescent="0.35">
      <c r="A131" s="129"/>
      <c r="B131" s="146">
        <v>127</v>
      </c>
      <c r="C131" s="169" t="s">
        <v>1111</v>
      </c>
      <c r="D131" s="170"/>
      <c r="E131" s="171"/>
      <c r="F131" s="169"/>
      <c r="G131" s="169"/>
      <c r="H131" s="169"/>
      <c r="I131" s="172"/>
      <c r="J131" s="173"/>
      <c r="K131" s="174">
        <v>4969515</v>
      </c>
      <c r="L131" s="175"/>
      <c r="M131" s="175"/>
      <c r="N131" s="176"/>
      <c r="O131" s="177">
        <v>4969515</v>
      </c>
      <c r="P131" s="178"/>
      <c r="Q131" s="177">
        <v>4988672.8816997651</v>
      </c>
      <c r="R131" s="179">
        <v>4988672.8816997651</v>
      </c>
      <c r="S131" s="180">
        <v>4.325652955423452E-4</v>
      </c>
      <c r="T131" s="130"/>
      <c r="U131" s="160"/>
    </row>
    <row r="132" spans="1:21" ht="15" customHeight="1" outlineLevel="2" x14ac:dyDescent="0.35">
      <c r="A132" s="129"/>
      <c r="B132" s="146">
        <v>128</v>
      </c>
      <c r="C132" s="147" t="s">
        <v>1112</v>
      </c>
      <c r="D132" s="148">
        <v>79764714</v>
      </c>
      <c r="E132" s="149" t="s">
        <v>1113</v>
      </c>
      <c r="F132" s="147" t="s">
        <v>1030</v>
      </c>
      <c r="G132" s="147" t="s">
        <v>1031</v>
      </c>
      <c r="H132" s="147" t="s">
        <v>1032</v>
      </c>
      <c r="I132" s="150"/>
      <c r="J132" s="151" t="s">
        <v>1033</v>
      </c>
      <c r="K132" s="152">
        <v>1793951</v>
      </c>
      <c r="L132" s="153">
        <v>45291</v>
      </c>
      <c r="M132" s="153">
        <v>45336</v>
      </c>
      <c r="N132" s="154">
        <v>92</v>
      </c>
      <c r="O132" s="155">
        <v>1793951</v>
      </c>
      <c r="P132" s="156">
        <v>1.0130258381379456</v>
      </c>
      <c r="Q132" s="157">
        <v>1817318.7153534056</v>
      </c>
      <c r="R132" s="158">
        <v>1817318.7153534056</v>
      </c>
      <c r="S132" s="159">
        <v>1.575787841462225E-4</v>
      </c>
      <c r="T132" s="130"/>
      <c r="U132" s="160"/>
    </row>
    <row r="133" spans="1:21" ht="15" customHeight="1" outlineLevel="2" x14ac:dyDescent="0.35">
      <c r="A133" s="129"/>
      <c r="B133" s="146">
        <v>129</v>
      </c>
      <c r="C133" s="147" t="s">
        <v>1112</v>
      </c>
      <c r="D133" s="148">
        <v>79764714</v>
      </c>
      <c r="E133" s="149" t="s">
        <v>1113</v>
      </c>
      <c r="F133" s="147" t="s">
        <v>1030</v>
      </c>
      <c r="G133" s="147" t="s">
        <v>1031</v>
      </c>
      <c r="H133" s="147" t="s">
        <v>1032</v>
      </c>
      <c r="I133" s="150"/>
      <c r="J133" s="151" t="s">
        <v>1034</v>
      </c>
      <c r="K133" s="152">
        <v>691037</v>
      </c>
      <c r="L133" s="153">
        <v>45292</v>
      </c>
      <c r="M133" s="153">
        <v>45702</v>
      </c>
      <c r="N133" s="154">
        <v>-274</v>
      </c>
      <c r="O133" s="155">
        <v>691037</v>
      </c>
      <c r="P133" s="156">
        <v>1</v>
      </c>
      <c r="Q133" s="157">
        <v>691037</v>
      </c>
      <c r="R133" s="158">
        <v>691037</v>
      </c>
      <c r="S133" s="159">
        <v>5.9919467807206987E-5</v>
      </c>
      <c r="T133" s="130"/>
      <c r="U133" s="160"/>
    </row>
    <row r="134" spans="1:21" s="161" customFormat="1" ht="15" customHeight="1" outlineLevel="2" x14ac:dyDescent="0.4">
      <c r="A134" s="129"/>
      <c r="B134" s="146">
        <v>130</v>
      </c>
      <c r="C134" s="147" t="s">
        <v>1112</v>
      </c>
      <c r="D134" s="148">
        <v>79764714</v>
      </c>
      <c r="E134" s="149" t="s">
        <v>1113</v>
      </c>
      <c r="F134" s="147" t="s">
        <v>1030</v>
      </c>
      <c r="G134" s="147" t="s">
        <v>1031</v>
      </c>
      <c r="H134" s="147" t="s">
        <v>1032</v>
      </c>
      <c r="I134" s="150"/>
      <c r="J134" s="151" t="s">
        <v>746</v>
      </c>
      <c r="K134" s="152">
        <v>31708</v>
      </c>
      <c r="L134" s="153">
        <v>45292</v>
      </c>
      <c r="M134" s="153">
        <v>45688</v>
      </c>
      <c r="N134" s="154">
        <v>-260</v>
      </c>
      <c r="O134" s="155">
        <v>31708</v>
      </c>
      <c r="P134" s="156">
        <v>1</v>
      </c>
      <c r="Q134" s="157">
        <v>31708</v>
      </c>
      <c r="R134" s="158">
        <v>31708</v>
      </c>
      <c r="S134" s="159">
        <v>2.7493845991327805E-6</v>
      </c>
      <c r="T134" s="130"/>
      <c r="U134" s="160"/>
    </row>
    <row r="135" spans="1:21" ht="15" customHeight="1" outlineLevel="2" x14ac:dyDescent="0.35">
      <c r="A135" s="129"/>
      <c r="B135" s="146">
        <v>131</v>
      </c>
      <c r="C135" s="147" t="s">
        <v>1112</v>
      </c>
      <c r="D135" s="148">
        <v>79764714</v>
      </c>
      <c r="E135" s="149" t="s">
        <v>1113</v>
      </c>
      <c r="F135" s="147" t="s">
        <v>1030</v>
      </c>
      <c r="G135" s="147" t="s">
        <v>1031</v>
      </c>
      <c r="H135" s="147" t="s">
        <v>1032</v>
      </c>
      <c r="I135" s="150"/>
      <c r="J135" s="151" t="s">
        <v>199</v>
      </c>
      <c r="K135" s="152">
        <v>703422</v>
      </c>
      <c r="L135" s="153">
        <v>45292</v>
      </c>
      <c r="M135" s="153">
        <v>45473</v>
      </c>
      <c r="N135" s="154">
        <v>-45</v>
      </c>
      <c r="O135" s="155">
        <v>703422</v>
      </c>
      <c r="P135" s="156">
        <v>1</v>
      </c>
      <c r="Q135" s="157">
        <v>703422</v>
      </c>
      <c r="R135" s="158">
        <v>703422</v>
      </c>
      <c r="S135" s="159">
        <v>6.0993364876093692E-5</v>
      </c>
      <c r="T135" s="130"/>
      <c r="U135" s="160"/>
    </row>
    <row r="136" spans="1:21" ht="15" customHeight="1" outlineLevel="2" x14ac:dyDescent="0.35">
      <c r="A136" s="129"/>
      <c r="B136" s="146">
        <v>132</v>
      </c>
      <c r="C136" s="147" t="s">
        <v>1112</v>
      </c>
      <c r="D136" s="148">
        <v>79764714</v>
      </c>
      <c r="E136" s="149" t="s">
        <v>1113</v>
      </c>
      <c r="F136" s="147" t="s">
        <v>1030</v>
      </c>
      <c r="G136" s="147" t="s">
        <v>1031</v>
      </c>
      <c r="H136" s="147" t="s">
        <v>1032</v>
      </c>
      <c r="I136" s="150"/>
      <c r="J136" s="151" t="s">
        <v>1035</v>
      </c>
      <c r="K136" s="152">
        <v>1061575</v>
      </c>
      <c r="L136" s="153">
        <v>45443</v>
      </c>
      <c r="M136" s="153">
        <v>45443</v>
      </c>
      <c r="N136" s="154">
        <v>-15</v>
      </c>
      <c r="O136" s="155">
        <v>1061575</v>
      </c>
      <c r="P136" s="156">
        <v>1</v>
      </c>
      <c r="Q136" s="157">
        <v>1061575</v>
      </c>
      <c r="R136" s="158">
        <v>1061575</v>
      </c>
      <c r="S136" s="159">
        <v>9.2048629867048747E-5</v>
      </c>
      <c r="T136" s="130"/>
      <c r="U136" s="160"/>
    </row>
    <row r="137" spans="1:21" ht="15" customHeight="1" outlineLevel="2" x14ac:dyDescent="0.35">
      <c r="A137" s="129"/>
      <c r="B137" s="146">
        <v>133</v>
      </c>
      <c r="C137" s="147" t="s">
        <v>1112</v>
      </c>
      <c r="D137" s="148">
        <v>79764714</v>
      </c>
      <c r="E137" s="149" t="s">
        <v>1113</v>
      </c>
      <c r="F137" s="147" t="s">
        <v>1030</v>
      </c>
      <c r="G137" s="147" t="s">
        <v>1031</v>
      </c>
      <c r="H137" s="147" t="s">
        <v>1032</v>
      </c>
      <c r="I137" s="150"/>
      <c r="J137" s="151" t="s">
        <v>748</v>
      </c>
      <c r="K137" s="152">
        <v>541333</v>
      </c>
      <c r="L137" s="153" t="s">
        <v>1036</v>
      </c>
      <c r="M137" s="153" t="s">
        <v>1036</v>
      </c>
      <c r="N137" s="154">
        <v>0</v>
      </c>
      <c r="O137" s="155">
        <v>541333</v>
      </c>
      <c r="P137" s="156">
        <v>1</v>
      </c>
      <c r="Q137" s="157">
        <v>541333</v>
      </c>
      <c r="R137" s="158">
        <v>541333</v>
      </c>
      <c r="S137" s="159">
        <v>4.6938709890322487E-5</v>
      </c>
      <c r="T137" s="130"/>
      <c r="U137" s="160"/>
    </row>
    <row r="138" spans="1:21" ht="15" customHeight="1" outlineLevel="1" x14ac:dyDescent="0.35">
      <c r="A138" s="129"/>
      <c r="B138" s="146">
        <v>134</v>
      </c>
      <c r="C138" s="169" t="s">
        <v>1114</v>
      </c>
      <c r="D138" s="170"/>
      <c r="E138" s="171"/>
      <c r="F138" s="169"/>
      <c r="G138" s="169"/>
      <c r="H138" s="169"/>
      <c r="I138" s="172"/>
      <c r="J138" s="173"/>
      <c r="K138" s="174">
        <v>4823026</v>
      </c>
      <c r="L138" s="175"/>
      <c r="M138" s="175"/>
      <c r="N138" s="176"/>
      <c r="O138" s="177">
        <v>4823026</v>
      </c>
      <c r="P138" s="178"/>
      <c r="Q138" s="177">
        <v>4846393.7153534051</v>
      </c>
      <c r="R138" s="179">
        <v>4846393.7153534051</v>
      </c>
      <c r="S138" s="180">
        <v>4.2022834118602716E-4</v>
      </c>
      <c r="T138" s="130"/>
      <c r="U138" s="160"/>
    </row>
    <row r="139" spans="1:21" s="161" customFormat="1" ht="15" customHeight="1" outlineLevel="2" x14ac:dyDescent="0.4">
      <c r="A139" s="129"/>
      <c r="B139" s="146">
        <v>135</v>
      </c>
      <c r="C139" s="147" t="s">
        <v>1115</v>
      </c>
      <c r="D139" s="148">
        <v>1000143098</v>
      </c>
      <c r="E139" s="149" t="s">
        <v>1116</v>
      </c>
      <c r="F139" s="147" t="s">
        <v>1030</v>
      </c>
      <c r="G139" s="147" t="s">
        <v>1031</v>
      </c>
      <c r="H139" s="147" t="s">
        <v>1032</v>
      </c>
      <c r="I139" s="150"/>
      <c r="J139" s="151" t="s">
        <v>1035</v>
      </c>
      <c r="K139" s="152">
        <v>1284189</v>
      </c>
      <c r="L139" s="153">
        <v>45443</v>
      </c>
      <c r="M139" s="153">
        <v>45443</v>
      </c>
      <c r="N139" s="154">
        <v>-15</v>
      </c>
      <c r="O139" s="155">
        <v>1284189</v>
      </c>
      <c r="P139" s="156">
        <v>1</v>
      </c>
      <c r="Q139" s="157">
        <v>1284189</v>
      </c>
      <c r="R139" s="158">
        <v>1284189</v>
      </c>
      <c r="S139" s="159">
        <v>1.1135137690727029E-4</v>
      </c>
      <c r="T139" s="130"/>
      <c r="U139" s="160"/>
    </row>
    <row r="140" spans="1:21" s="161" customFormat="1" ht="15" customHeight="1" outlineLevel="1" x14ac:dyDescent="0.4">
      <c r="A140" s="129"/>
      <c r="B140" s="146">
        <v>136</v>
      </c>
      <c r="C140" s="169" t="s">
        <v>1117</v>
      </c>
      <c r="D140" s="170"/>
      <c r="E140" s="171"/>
      <c r="F140" s="169"/>
      <c r="G140" s="169"/>
      <c r="H140" s="169"/>
      <c r="I140" s="172"/>
      <c r="J140" s="173"/>
      <c r="K140" s="174">
        <v>1284189</v>
      </c>
      <c r="L140" s="175"/>
      <c r="M140" s="175"/>
      <c r="N140" s="176"/>
      <c r="O140" s="177">
        <v>1284189</v>
      </c>
      <c r="P140" s="178"/>
      <c r="Q140" s="177">
        <v>1284189</v>
      </c>
      <c r="R140" s="179">
        <v>1284189</v>
      </c>
      <c r="S140" s="180">
        <v>1.1135137690727029E-4</v>
      </c>
      <c r="T140" s="130"/>
      <c r="U140" s="160"/>
    </row>
    <row r="141" spans="1:21" ht="15" customHeight="1" outlineLevel="2" x14ac:dyDescent="0.35">
      <c r="A141" s="129"/>
      <c r="B141" s="146">
        <v>137</v>
      </c>
      <c r="C141" s="147" t="s">
        <v>1118</v>
      </c>
      <c r="D141" s="148">
        <v>1031179731</v>
      </c>
      <c r="E141" s="149" t="s">
        <v>1119</v>
      </c>
      <c r="F141" s="147" t="s">
        <v>1030</v>
      </c>
      <c r="G141" s="147" t="s">
        <v>1031</v>
      </c>
      <c r="H141" s="147" t="s">
        <v>1032</v>
      </c>
      <c r="I141" s="150"/>
      <c r="J141" s="151" t="s">
        <v>1033</v>
      </c>
      <c r="K141" s="152">
        <v>1696853</v>
      </c>
      <c r="L141" s="153">
        <v>45291</v>
      </c>
      <c r="M141" s="153">
        <v>45336</v>
      </c>
      <c r="N141" s="154">
        <v>92</v>
      </c>
      <c r="O141" s="155">
        <v>1696853</v>
      </c>
      <c r="P141" s="156">
        <v>1.0130258381379456</v>
      </c>
      <c r="Q141" s="157">
        <v>1718955.9325218874</v>
      </c>
      <c r="R141" s="158">
        <v>1718955.9325218874</v>
      </c>
      <c r="S141" s="159">
        <v>1.4904979713206774E-4</v>
      </c>
      <c r="T141" s="130"/>
      <c r="U141" s="160"/>
    </row>
    <row r="142" spans="1:21" ht="15" customHeight="1" outlineLevel="2" x14ac:dyDescent="0.35">
      <c r="A142" s="129"/>
      <c r="B142" s="146">
        <v>138</v>
      </c>
      <c r="C142" s="147" t="s">
        <v>1118</v>
      </c>
      <c r="D142" s="148">
        <v>1031179731</v>
      </c>
      <c r="E142" s="149" t="s">
        <v>1119</v>
      </c>
      <c r="F142" s="147" t="s">
        <v>1030</v>
      </c>
      <c r="G142" s="147" t="s">
        <v>1031</v>
      </c>
      <c r="H142" s="147" t="s">
        <v>1032</v>
      </c>
      <c r="I142" s="150"/>
      <c r="J142" s="151" t="s">
        <v>1034</v>
      </c>
      <c r="K142" s="152">
        <v>645905</v>
      </c>
      <c r="L142" s="153">
        <v>45292</v>
      </c>
      <c r="M142" s="153">
        <v>45702</v>
      </c>
      <c r="N142" s="154">
        <v>-274</v>
      </c>
      <c r="O142" s="155">
        <v>645905</v>
      </c>
      <c r="P142" s="156">
        <v>1</v>
      </c>
      <c r="Q142" s="157">
        <v>645905</v>
      </c>
      <c r="R142" s="158">
        <v>645905</v>
      </c>
      <c r="S142" s="159">
        <v>5.6006094976121442E-5</v>
      </c>
      <c r="T142" s="130"/>
      <c r="U142" s="160"/>
    </row>
    <row r="143" spans="1:21" ht="15" customHeight="1" outlineLevel="2" x14ac:dyDescent="0.35">
      <c r="A143" s="129"/>
      <c r="B143" s="146">
        <v>139</v>
      </c>
      <c r="C143" s="147" t="s">
        <v>1118</v>
      </c>
      <c r="D143" s="148">
        <v>1031179731</v>
      </c>
      <c r="E143" s="149" t="s">
        <v>1119</v>
      </c>
      <c r="F143" s="147" t="s">
        <v>1030</v>
      </c>
      <c r="G143" s="147" t="s">
        <v>1031</v>
      </c>
      <c r="H143" s="147" t="s">
        <v>1032</v>
      </c>
      <c r="I143" s="150"/>
      <c r="J143" s="151" t="s">
        <v>746</v>
      </c>
      <c r="K143" s="152">
        <v>29610</v>
      </c>
      <c r="L143" s="153">
        <v>45292</v>
      </c>
      <c r="M143" s="153">
        <v>45688</v>
      </c>
      <c r="N143" s="154">
        <v>-260</v>
      </c>
      <c r="O143" s="155">
        <v>29610</v>
      </c>
      <c r="P143" s="156">
        <v>1</v>
      </c>
      <c r="Q143" s="157">
        <v>29610</v>
      </c>
      <c r="R143" s="158">
        <v>29610</v>
      </c>
      <c r="S143" s="159">
        <v>2.5674680831437376E-6</v>
      </c>
      <c r="T143" s="130"/>
      <c r="U143" s="160"/>
    </row>
    <row r="144" spans="1:21" s="161" customFormat="1" ht="15" customHeight="1" outlineLevel="2" x14ac:dyDescent="0.4">
      <c r="A144" s="129"/>
      <c r="B144" s="146">
        <v>140</v>
      </c>
      <c r="C144" s="147" t="s">
        <v>1118</v>
      </c>
      <c r="D144" s="148">
        <v>1031179731</v>
      </c>
      <c r="E144" s="149" t="s">
        <v>1119</v>
      </c>
      <c r="F144" s="147" t="s">
        <v>1030</v>
      </c>
      <c r="G144" s="147" t="s">
        <v>1031</v>
      </c>
      <c r="H144" s="147" t="s">
        <v>1032</v>
      </c>
      <c r="I144" s="150"/>
      <c r="J144" s="151" t="s">
        <v>199</v>
      </c>
      <c r="K144" s="152">
        <v>552311</v>
      </c>
      <c r="L144" s="153">
        <v>45292</v>
      </c>
      <c r="M144" s="153">
        <v>45473</v>
      </c>
      <c r="N144" s="154">
        <v>-45</v>
      </c>
      <c r="O144" s="155">
        <v>552311</v>
      </c>
      <c r="P144" s="156">
        <v>1</v>
      </c>
      <c r="Q144" s="157">
        <v>552311</v>
      </c>
      <c r="R144" s="158">
        <v>552311</v>
      </c>
      <c r="S144" s="159">
        <v>4.7890606702776116E-5</v>
      </c>
      <c r="T144" s="130"/>
      <c r="U144" s="160"/>
    </row>
    <row r="145" spans="1:21" ht="15" customHeight="1" outlineLevel="2" x14ac:dyDescent="0.35">
      <c r="A145" s="129"/>
      <c r="B145" s="146">
        <v>141</v>
      </c>
      <c r="C145" s="147" t="s">
        <v>1118</v>
      </c>
      <c r="D145" s="148">
        <v>1031179731</v>
      </c>
      <c r="E145" s="149" t="s">
        <v>1119</v>
      </c>
      <c r="F145" s="147" t="s">
        <v>1030</v>
      </c>
      <c r="G145" s="147" t="s">
        <v>1031</v>
      </c>
      <c r="H145" s="147" t="s">
        <v>1032</v>
      </c>
      <c r="I145" s="150"/>
      <c r="J145" s="151" t="s">
        <v>1035</v>
      </c>
      <c r="K145" s="152">
        <v>601684</v>
      </c>
      <c r="L145" s="153">
        <v>45443</v>
      </c>
      <c r="M145" s="153">
        <v>45443</v>
      </c>
      <c r="N145" s="154">
        <v>-15</v>
      </c>
      <c r="O145" s="155">
        <v>601684</v>
      </c>
      <c r="P145" s="156">
        <v>1</v>
      </c>
      <c r="Q145" s="157">
        <v>601684</v>
      </c>
      <c r="R145" s="158">
        <v>601684</v>
      </c>
      <c r="S145" s="159">
        <v>5.2171714493017782E-5</v>
      </c>
      <c r="T145" s="130"/>
      <c r="U145" s="160"/>
    </row>
    <row r="146" spans="1:21" ht="15" customHeight="1" outlineLevel="2" x14ac:dyDescent="0.35">
      <c r="A146" s="129"/>
      <c r="B146" s="146">
        <v>142</v>
      </c>
      <c r="C146" s="147" t="s">
        <v>1118</v>
      </c>
      <c r="D146" s="148">
        <v>1031179731</v>
      </c>
      <c r="E146" s="149" t="s">
        <v>1119</v>
      </c>
      <c r="F146" s="147" t="s">
        <v>1030</v>
      </c>
      <c r="G146" s="147" t="s">
        <v>1031</v>
      </c>
      <c r="H146" s="147" t="s">
        <v>1032</v>
      </c>
      <c r="I146" s="150"/>
      <c r="J146" s="151" t="s">
        <v>748</v>
      </c>
      <c r="K146" s="152">
        <v>640137</v>
      </c>
      <c r="L146" s="153" t="s">
        <v>1036</v>
      </c>
      <c r="M146" s="153" t="s">
        <v>1036</v>
      </c>
      <c r="N146" s="154">
        <v>0</v>
      </c>
      <c r="O146" s="155">
        <v>640137</v>
      </c>
      <c r="P146" s="156">
        <v>1</v>
      </c>
      <c r="Q146" s="157">
        <v>640137</v>
      </c>
      <c r="R146" s="158">
        <v>640137</v>
      </c>
      <c r="S146" s="159">
        <v>5.5505954621390839E-5</v>
      </c>
      <c r="T146" s="130"/>
      <c r="U146" s="160"/>
    </row>
    <row r="147" spans="1:21" ht="15" customHeight="1" outlineLevel="1" x14ac:dyDescent="0.35">
      <c r="A147" s="129"/>
      <c r="B147" s="146">
        <v>143</v>
      </c>
      <c r="C147" s="169" t="s">
        <v>1120</v>
      </c>
      <c r="D147" s="170"/>
      <c r="E147" s="171"/>
      <c r="F147" s="169"/>
      <c r="G147" s="169"/>
      <c r="H147" s="169"/>
      <c r="I147" s="172"/>
      <c r="J147" s="173"/>
      <c r="K147" s="174">
        <v>4166500</v>
      </c>
      <c r="L147" s="175"/>
      <c r="M147" s="175"/>
      <c r="N147" s="176"/>
      <c r="O147" s="177">
        <v>4166500</v>
      </c>
      <c r="P147" s="178"/>
      <c r="Q147" s="177">
        <v>4188602.9325218871</v>
      </c>
      <c r="R147" s="179">
        <v>4188602.9325218871</v>
      </c>
      <c r="S147" s="180">
        <v>3.6319163600851762E-4</v>
      </c>
      <c r="T147" s="130"/>
      <c r="U147" s="160"/>
    </row>
    <row r="148" spans="1:21" ht="15" customHeight="1" outlineLevel="2" x14ac:dyDescent="0.35">
      <c r="A148" s="129"/>
      <c r="B148" s="146">
        <v>144</v>
      </c>
      <c r="C148" s="147" t="s">
        <v>1121</v>
      </c>
      <c r="D148" s="148">
        <v>1034278658</v>
      </c>
      <c r="E148" s="149" t="s">
        <v>1122</v>
      </c>
      <c r="F148" s="147" t="s">
        <v>1030</v>
      </c>
      <c r="G148" s="147" t="s">
        <v>1031</v>
      </c>
      <c r="H148" s="147" t="s">
        <v>1032</v>
      </c>
      <c r="I148" s="150"/>
      <c r="J148" s="151" t="s">
        <v>1034</v>
      </c>
      <c r="K148" s="152">
        <v>349255</v>
      </c>
      <c r="L148" s="153">
        <v>45292</v>
      </c>
      <c r="M148" s="153">
        <v>45702</v>
      </c>
      <c r="N148" s="154">
        <v>-274</v>
      </c>
      <c r="O148" s="155">
        <v>349255</v>
      </c>
      <c r="P148" s="156">
        <v>1</v>
      </c>
      <c r="Q148" s="157">
        <v>349255</v>
      </c>
      <c r="R148" s="158">
        <v>349255</v>
      </c>
      <c r="S148" s="159">
        <v>3.0283723923619253E-5</v>
      </c>
      <c r="T148" s="130"/>
      <c r="U148" s="160"/>
    </row>
    <row r="149" spans="1:21" s="161" customFormat="1" ht="15" customHeight="1" outlineLevel="2" x14ac:dyDescent="0.4">
      <c r="A149" s="129"/>
      <c r="B149" s="146">
        <v>145</v>
      </c>
      <c r="C149" s="147" t="s">
        <v>1121</v>
      </c>
      <c r="D149" s="148">
        <v>1034278658</v>
      </c>
      <c r="E149" s="149" t="s">
        <v>1122</v>
      </c>
      <c r="F149" s="147" t="s">
        <v>1030</v>
      </c>
      <c r="G149" s="147" t="s">
        <v>1031</v>
      </c>
      <c r="H149" s="147" t="s">
        <v>1032</v>
      </c>
      <c r="I149" s="150"/>
      <c r="J149" s="151" t="s">
        <v>746</v>
      </c>
      <c r="K149" s="152">
        <v>10315</v>
      </c>
      <c r="L149" s="153">
        <v>45292</v>
      </c>
      <c r="M149" s="153">
        <v>45688</v>
      </c>
      <c r="N149" s="154">
        <v>-260</v>
      </c>
      <c r="O149" s="155">
        <v>10315</v>
      </c>
      <c r="P149" s="156">
        <v>1</v>
      </c>
      <c r="Q149" s="157">
        <v>10315</v>
      </c>
      <c r="R149" s="158">
        <v>10315</v>
      </c>
      <c r="S149" s="159">
        <v>8.944084186973203E-7</v>
      </c>
      <c r="T149" s="130"/>
      <c r="U149" s="160"/>
    </row>
    <row r="150" spans="1:21" ht="15" customHeight="1" outlineLevel="2" x14ac:dyDescent="0.35">
      <c r="A150" s="129"/>
      <c r="B150" s="146">
        <v>146</v>
      </c>
      <c r="C150" s="147" t="s">
        <v>1121</v>
      </c>
      <c r="D150" s="148">
        <v>1034278658</v>
      </c>
      <c r="E150" s="149" t="s">
        <v>1122</v>
      </c>
      <c r="F150" s="147" t="s">
        <v>1030</v>
      </c>
      <c r="G150" s="147" t="s">
        <v>1031</v>
      </c>
      <c r="H150" s="147" t="s">
        <v>1032</v>
      </c>
      <c r="I150" s="150"/>
      <c r="J150" s="151" t="s">
        <v>199</v>
      </c>
      <c r="K150" s="152">
        <v>349255</v>
      </c>
      <c r="L150" s="153">
        <v>45292</v>
      </c>
      <c r="M150" s="153">
        <v>45473</v>
      </c>
      <c r="N150" s="154">
        <v>-45</v>
      </c>
      <c r="O150" s="155">
        <v>349255</v>
      </c>
      <c r="P150" s="156">
        <v>1</v>
      </c>
      <c r="Q150" s="157">
        <v>349255</v>
      </c>
      <c r="R150" s="158">
        <v>349255</v>
      </c>
      <c r="S150" s="159">
        <v>3.0283723923619253E-5</v>
      </c>
      <c r="T150" s="130"/>
      <c r="U150" s="160"/>
    </row>
    <row r="151" spans="1:21" ht="15" customHeight="1" outlineLevel="2" x14ac:dyDescent="0.35">
      <c r="A151" s="129"/>
      <c r="B151" s="146">
        <v>147</v>
      </c>
      <c r="C151" s="147" t="s">
        <v>1121</v>
      </c>
      <c r="D151" s="148">
        <v>1034278658</v>
      </c>
      <c r="E151" s="149" t="s">
        <v>1122</v>
      </c>
      <c r="F151" s="147" t="s">
        <v>1030</v>
      </c>
      <c r="G151" s="147" t="s">
        <v>1031</v>
      </c>
      <c r="H151" s="147" t="s">
        <v>1032</v>
      </c>
      <c r="I151" s="150"/>
      <c r="J151" s="151" t="s">
        <v>1035</v>
      </c>
      <c r="K151" s="152">
        <v>713467</v>
      </c>
      <c r="L151" s="153">
        <v>45443</v>
      </c>
      <c r="M151" s="153">
        <v>45443</v>
      </c>
      <c r="N151" s="154">
        <v>-15</v>
      </c>
      <c r="O151" s="155">
        <v>713467</v>
      </c>
      <c r="P151" s="156">
        <v>1</v>
      </c>
      <c r="Q151" s="157">
        <v>713467</v>
      </c>
      <c r="R151" s="158">
        <v>713467</v>
      </c>
      <c r="S151" s="159">
        <v>6.1864361731722825E-5</v>
      </c>
      <c r="T151" s="130"/>
      <c r="U151" s="160"/>
    </row>
    <row r="152" spans="1:21" ht="15" customHeight="1" outlineLevel="2" x14ac:dyDescent="0.35">
      <c r="A152" s="129"/>
      <c r="B152" s="146">
        <v>148</v>
      </c>
      <c r="C152" s="147" t="s">
        <v>1121</v>
      </c>
      <c r="D152" s="148">
        <v>1034278658</v>
      </c>
      <c r="E152" s="149" t="s">
        <v>1122</v>
      </c>
      <c r="F152" s="147" t="s">
        <v>1030</v>
      </c>
      <c r="G152" s="147" t="s">
        <v>1031</v>
      </c>
      <c r="H152" s="147" t="s">
        <v>1032</v>
      </c>
      <c r="I152" s="150"/>
      <c r="J152" s="151" t="s">
        <v>748</v>
      </c>
      <c r="K152" s="152">
        <v>155422</v>
      </c>
      <c r="L152" s="153" t="s">
        <v>1036</v>
      </c>
      <c r="M152" s="153" t="s">
        <v>1036</v>
      </c>
      <c r="N152" s="154">
        <v>0</v>
      </c>
      <c r="O152" s="155">
        <v>155422</v>
      </c>
      <c r="P152" s="156">
        <v>1</v>
      </c>
      <c r="Q152" s="157">
        <v>155422</v>
      </c>
      <c r="R152" s="158">
        <v>155422</v>
      </c>
      <c r="S152" s="159">
        <v>1.3476562796972846E-5</v>
      </c>
      <c r="T152" s="130"/>
      <c r="U152" s="160"/>
    </row>
    <row r="153" spans="1:21" ht="15" customHeight="1" outlineLevel="1" x14ac:dyDescent="0.35">
      <c r="A153" s="129"/>
      <c r="B153" s="146">
        <v>149</v>
      </c>
      <c r="C153" s="169" t="s">
        <v>1123</v>
      </c>
      <c r="D153" s="170"/>
      <c r="E153" s="171"/>
      <c r="F153" s="169"/>
      <c r="G153" s="169"/>
      <c r="H153" s="169"/>
      <c r="I153" s="172"/>
      <c r="J153" s="173"/>
      <c r="K153" s="174">
        <v>1577714</v>
      </c>
      <c r="L153" s="175"/>
      <c r="M153" s="175"/>
      <c r="N153" s="176"/>
      <c r="O153" s="177">
        <v>1577714</v>
      </c>
      <c r="P153" s="178"/>
      <c r="Q153" s="177">
        <v>1577714</v>
      </c>
      <c r="R153" s="179">
        <v>1577714</v>
      </c>
      <c r="S153" s="180">
        <v>1.368027807946315E-4</v>
      </c>
      <c r="T153" s="130"/>
      <c r="U153" s="160"/>
    </row>
    <row r="154" spans="1:21" s="161" customFormat="1" ht="15" customHeight="1" outlineLevel="2" x14ac:dyDescent="0.4">
      <c r="A154" s="129"/>
      <c r="B154" s="146">
        <v>150</v>
      </c>
      <c r="C154" s="147" t="s">
        <v>1124</v>
      </c>
      <c r="D154" s="148">
        <v>1013606917</v>
      </c>
      <c r="E154" s="149" t="s">
        <v>1125</v>
      </c>
      <c r="F154" s="147" t="s">
        <v>1030</v>
      </c>
      <c r="G154" s="147" t="s">
        <v>1031</v>
      </c>
      <c r="H154" s="147" t="s">
        <v>1032</v>
      </c>
      <c r="I154" s="150"/>
      <c r="J154" s="151" t="s">
        <v>1033</v>
      </c>
      <c r="K154" s="152">
        <v>2148189</v>
      </c>
      <c r="L154" s="153">
        <v>45291</v>
      </c>
      <c r="M154" s="153">
        <v>45336</v>
      </c>
      <c r="N154" s="154">
        <v>92</v>
      </c>
      <c r="O154" s="155">
        <v>2148189</v>
      </c>
      <c r="P154" s="156">
        <v>1.0130258381379456</v>
      </c>
      <c r="Q154" s="157">
        <v>2176170.962203715</v>
      </c>
      <c r="R154" s="158">
        <v>2176170.962203715</v>
      </c>
      <c r="S154" s="159">
        <v>1.8869468047694142E-4</v>
      </c>
      <c r="T154" s="130"/>
      <c r="U154" s="160"/>
    </row>
    <row r="155" spans="1:21" ht="15" customHeight="1" outlineLevel="2" x14ac:dyDescent="0.35">
      <c r="A155" s="129"/>
      <c r="B155" s="146">
        <v>151</v>
      </c>
      <c r="C155" s="147" t="s">
        <v>1124</v>
      </c>
      <c r="D155" s="148">
        <v>1013606917</v>
      </c>
      <c r="E155" s="149" t="s">
        <v>1125</v>
      </c>
      <c r="F155" s="147" t="s">
        <v>1030</v>
      </c>
      <c r="G155" s="147" t="s">
        <v>1031</v>
      </c>
      <c r="H155" s="147" t="s">
        <v>1032</v>
      </c>
      <c r="I155" s="150"/>
      <c r="J155" s="151" t="s">
        <v>1034</v>
      </c>
      <c r="K155" s="152">
        <v>707889</v>
      </c>
      <c r="L155" s="153">
        <v>45292</v>
      </c>
      <c r="M155" s="153">
        <v>45702</v>
      </c>
      <c r="N155" s="154">
        <v>-274</v>
      </c>
      <c r="O155" s="155">
        <v>707889</v>
      </c>
      <c r="P155" s="156">
        <v>1</v>
      </c>
      <c r="Q155" s="157">
        <v>707889</v>
      </c>
      <c r="R155" s="158">
        <v>707889</v>
      </c>
      <c r="S155" s="159">
        <v>6.1380696180632807E-5</v>
      </c>
      <c r="T155" s="130"/>
      <c r="U155" s="160"/>
    </row>
    <row r="156" spans="1:21" ht="15" customHeight="1" outlineLevel="2" x14ac:dyDescent="0.35">
      <c r="A156" s="129"/>
      <c r="B156" s="146">
        <v>152</v>
      </c>
      <c r="C156" s="147" t="s">
        <v>1124</v>
      </c>
      <c r="D156" s="148">
        <v>1013606917</v>
      </c>
      <c r="E156" s="149" t="s">
        <v>1125</v>
      </c>
      <c r="F156" s="147" t="s">
        <v>1030</v>
      </c>
      <c r="G156" s="147" t="s">
        <v>1031</v>
      </c>
      <c r="H156" s="147" t="s">
        <v>1032</v>
      </c>
      <c r="I156" s="150"/>
      <c r="J156" s="151" t="s">
        <v>746</v>
      </c>
      <c r="K156" s="152">
        <v>32404</v>
      </c>
      <c r="L156" s="153">
        <v>45292</v>
      </c>
      <c r="M156" s="153">
        <v>45688</v>
      </c>
      <c r="N156" s="154">
        <v>-260</v>
      </c>
      <c r="O156" s="155">
        <v>32404</v>
      </c>
      <c r="P156" s="156">
        <v>1</v>
      </c>
      <c r="Q156" s="157">
        <v>32404</v>
      </c>
      <c r="R156" s="158">
        <v>32404</v>
      </c>
      <c r="S156" s="159">
        <v>2.8097344061529776E-6</v>
      </c>
      <c r="T156" s="130"/>
      <c r="U156" s="160"/>
    </row>
    <row r="157" spans="1:21" ht="15" customHeight="1" outlineLevel="2" x14ac:dyDescent="0.35">
      <c r="A157" s="129"/>
      <c r="B157" s="146">
        <v>153</v>
      </c>
      <c r="C157" s="147" t="s">
        <v>1124</v>
      </c>
      <c r="D157" s="148">
        <v>1013606917</v>
      </c>
      <c r="E157" s="149" t="s">
        <v>1125</v>
      </c>
      <c r="F157" s="147" t="s">
        <v>1030</v>
      </c>
      <c r="G157" s="147" t="s">
        <v>1031</v>
      </c>
      <c r="H157" s="147" t="s">
        <v>1032</v>
      </c>
      <c r="I157" s="150"/>
      <c r="J157" s="151" t="s">
        <v>199</v>
      </c>
      <c r="K157" s="152">
        <v>630888</v>
      </c>
      <c r="L157" s="153">
        <v>45292</v>
      </c>
      <c r="M157" s="153">
        <v>45473</v>
      </c>
      <c r="N157" s="154">
        <v>-45</v>
      </c>
      <c r="O157" s="155">
        <v>630888</v>
      </c>
      <c r="P157" s="156">
        <v>1</v>
      </c>
      <c r="Q157" s="157">
        <v>630888</v>
      </c>
      <c r="R157" s="158">
        <v>630888</v>
      </c>
      <c r="S157" s="159">
        <v>5.4703978522066409E-5</v>
      </c>
      <c r="T157" s="130"/>
      <c r="U157" s="160"/>
    </row>
    <row r="158" spans="1:21" ht="15" customHeight="1" outlineLevel="2" x14ac:dyDescent="0.35">
      <c r="A158" s="129"/>
      <c r="B158" s="146">
        <v>154</v>
      </c>
      <c r="C158" s="147" t="s">
        <v>1124</v>
      </c>
      <c r="D158" s="148">
        <v>1013606917</v>
      </c>
      <c r="E158" s="149" t="s">
        <v>1125</v>
      </c>
      <c r="F158" s="147" t="s">
        <v>1030</v>
      </c>
      <c r="G158" s="147" t="s">
        <v>1031</v>
      </c>
      <c r="H158" s="147" t="s">
        <v>1032</v>
      </c>
      <c r="I158" s="150"/>
      <c r="J158" s="151" t="s">
        <v>1035</v>
      </c>
      <c r="K158" s="152">
        <v>505863</v>
      </c>
      <c r="L158" s="153">
        <v>45443</v>
      </c>
      <c r="M158" s="153">
        <v>45443</v>
      </c>
      <c r="N158" s="154">
        <v>-15</v>
      </c>
      <c r="O158" s="155">
        <v>505863</v>
      </c>
      <c r="P158" s="156">
        <v>1</v>
      </c>
      <c r="Q158" s="157">
        <v>505863</v>
      </c>
      <c r="R158" s="158">
        <v>505863</v>
      </c>
      <c r="S158" s="159">
        <v>4.38631241791064E-5</v>
      </c>
      <c r="T158" s="130"/>
      <c r="U158" s="160"/>
    </row>
    <row r="159" spans="1:21" s="161" customFormat="1" ht="15" customHeight="1" outlineLevel="2" x14ac:dyDescent="0.4">
      <c r="A159" s="129"/>
      <c r="B159" s="146">
        <v>155</v>
      </c>
      <c r="C159" s="147" t="s">
        <v>1124</v>
      </c>
      <c r="D159" s="148">
        <v>1013606917</v>
      </c>
      <c r="E159" s="149" t="s">
        <v>1125</v>
      </c>
      <c r="F159" s="147" t="s">
        <v>1030</v>
      </c>
      <c r="G159" s="147" t="s">
        <v>1031</v>
      </c>
      <c r="H159" s="147" t="s">
        <v>1032</v>
      </c>
      <c r="I159" s="150"/>
      <c r="J159" s="151" t="s">
        <v>748</v>
      </c>
      <c r="K159" s="152">
        <v>1319712</v>
      </c>
      <c r="L159" s="153" t="s">
        <v>1036</v>
      </c>
      <c r="M159" s="153" t="s">
        <v>1036</v>
      </c>
      <c r="N159" s="154">
        <v>0</v>
      </c>
      <c r="O159" s="155">
        <v>1319712</v>
      </c>
      <c r="P159" s="156">
        <v>1</v>
      </c>
      <c r="Q159" s="157">
        <v>1319712</v>
      </c>
      <c r="R159" s="158">
        <v>1319712</v>
      </c>
      <c r="S159" s="159">
        <v>1.1443155822160717E-4</v>
      </c>
      <c r="T159" s="130"/>
      <c r="U159" s="160"/>
    </row>
    <row r="160" spans="1:21" s="161" customFormat="1" ht="15" customHeight="1" outlineLevel="1" x14ac:dyDescent="0.4">
      <c r="A160" s="129"/>
      <c r="B160" s="146">
        <v>156</v>
      </c>
      <c r="C160" s="169" t="s">
        <v>1126</v>
      </c>
      <c r="D160" s="170"/>
      <c r="E160" s="171"/>
      <c r="F160" s="169"/>
      <c r="G160" s="169"/>
      <c r="H160" s="169"/>
      <c r="I160" s="172"/>
      <c r="J160" s="173"/>
      <c r="K160" s="174">
        <v>5344945</v>
      </c>
      <c r="L160" s="175"/>
      <c r="M160" s="175"/>
      <c r="N160" s="176"/>
      <c r="O160" s="177">
        <v>5344945</v>
      </c>
      <c r="P160" s="178"/>
      <c r="Q160" s="177">
        <v>5372926.962203715</v>
      </c>
      <c r="R160" s="179">
        <v>5372926.962203715</v>
      </c>
      <c r="S160" s="180">
        <v>4.6588377198650711E-4</v>
      </c>
      <c r="T160" s="130"/>
      <c r="U160" s="160"/>
    </row>
    <row r="161" spans="1:21" ht="15" customHeight="1" outlineLevel="2" x14ac:dyDescent="0.35">
      <c r="A161" s="129"/>
      <c r="B161" s="146">
        <v>157</v>
      </c>
      <c r="C161" s="147" t="s">
        <v>1127</v>
      </c>
      <c r="D161" s="148">
        <v>1015994525</v>
      </c>
      <c r="E161" s="149" t="s">
        <v>1128</v>
      </c>
      <c r="F161" s="147" t="s">
        <v>1030</v>
      </c>
      <c r="G161" s="147" t="s">
        <v>1031</v>
      </c>
      <c r="H161" s="147" t="s">
        <v>1032</v>
      </c>
      <c r="I161" s="150"/>
      <c r="J161" s="151" t="s">
        <v>1034</v>
      </c>
      <c r="K161" s="152">
        <v>186811</v>
      </c>
      <c r="L161" s="153">
        <v>45292</v>
      </c>
      <c r="M161" s="153">
        <v>45702</v>
      </c>
      <c r="N161" s="154">
        <v>-274</v>
      </c>
      <c r="O161" s="155">
        <v>186811</v>
      </c>
      <c r="P161" s="156">
        <v>1</v>
      </c>
      <c r="Q161" s="157">
        <v>186811</v>
      </c>
      <c r="R161" s="158">
        <v>186811</v>
      </c>
      <c r="S161" s="159">
        <v>1.6198287067888035E-5</v>
      </c>
      <c r="T161" s="130"/>
      <c r="U161" s="160"/>
    </row>
    <row r="162" spans="1:21" ht="15" customHeight="1" outlineLevel="2" x14ac:dyDescent="0.35">
      <c r="A162" s="129"/>
      <c r="B162" s="146">
        <v>158</v>
      </c>
      <c r="C162" s="147" t="s">
        <v>1127</v>
      </c>
      <c r="D162" s="148">
        <v>1015994525</v>
      </c>
      <c r="E162" s="149" t="s">
        <v>1128</v>
      </c>
      <c r="F162" s="147" t="s">
        <v>1030</v>
      </c>
      <c r="G162" s="147" t="s">
        <v>1031</v>
      </c>
      <c r="H162" s="147" t="s">
        <v>1032</v>
      </c>
      <c r="I162" s="150"/>
      <c r="J162" s="151" t="s">
        <v>746</v>
      </c>
      <c r="K162" s="152">
        <v>3167</v>
      </c>
      <c r="L162" s="153">
        <v>45292</v>
      </c>
      <c r="M162" s="153">
        <v>45688</v>
      </c>
      <c r="N162" s="154">
        <v>-260</v>
      </c>
      <c r="O162" s="155">
        <v>3167</v>
      </c>
      <c r="P162" s="156">
        <v>1</v>
      </c>
      <c r="Q162" s="157">
        <v>3167</v>
      </c>
      <c r="R162" s="158">
        <v>3167</v>
      </c>
      <c r="S162" s="159">
        <v>2.7460896384046663E-7</v>
      </c>
      <c r="T162" s="130"/>
      <c r="U162" s="160"/>
    </row>
    <row r="163" spans="1:21" ht="15" customHeight="1" outlineLevel="2" x14ac:dyDescent="0.35">
      <c r="A163" s="129"/>
      <c r="B163" s="146">
        <v>159</v>
      </c>
      <c r="C163" s="147" t="s">
        <v>1127</v>
      </c>
      <c r="D163" s="148">
        <v>1015994525</v>
      </c>
      <c r="E163" s="149" t="s">
        <v>1128</v>
      </c>
      <c r="F163" s="147" t="s">
        <v>1030</v>
      </c>
      <c r="G163" s="147" t="s">
        <v>1031</v>
      </c>
      <c r="H163" s="147" t="s">
        <v>1032</v>
      </c>
      <c r="I163" s="150"/>
      <c r="J163" s="151" t="s">
        <v>199</v>
      </c>
      <c r="K163" s="152">
        <v>186811</v>
      </c>
      <c r="L163" s="153">
        <v>45292</v>
      </c>
      <c r="M163" s="153">
        <v>45473</v>
      </c>
      <c r="N163" s="154">
        <v>-45</v>
      </c>
      <c r="O163" s="155">
        <v>186811</v>
      </c>
      <c r="P163" s="156">
        <v>1</v>
      </c>
      <c r="Q163" s="157">
        <v>186811</v>
      </c>
      <c r="R163" s="158">
        <v>186811</v>
      </c>
      <c r="S163" s="159">
        <v>1.6198287067888035E-5</v>
      </c>
      <c r="T163" s="130"/>
      <c r="U163" s="160"/>
    </row>
    <row r="164" spans="1:21" s="161" customFormat="1" ht="15" customHeight="1" outlineLevel="2" x14ac:dyDescent="0.4">
      <c r="A164" s="129"/>
      <c r="B164" s="146">
        <v>160</v>
      </c>
      <c r="C164" s="147" t="s">
        <v>1127</v>
      </c>
      <c r="D164" s="148">
        <v>1015994525</v>
      </c>
      <c r="E164" s="149" t="s">
        <v>1128</v>
      </c>
      <c r="F164" s="147" t="s">
        <v>1030</v>
      </c>
      <c r="G164" s="147" t="s">
        <v>1031</v>
      </c>
      <c r="H164" s="147" t="s">
        <v>1032</v>
      </c>
      <c r="I164" s="150"/>
      <c r="J164" s="151" t="s">
        <v>1035</v>
      </c>
      <c r="K164" s="152">
        <v>724266</v>
      </c>
      <c r="L164" s="153">
        <v>45443</v>
      </c>
      <c r="M164" s="153">
        <v>45443</v>
      </c>
      <c r="N164" s="154">
        <v>-15</v>
      </c>
      <c r="O164" s="155">
        <v>724266</v>
      </c>
      <c r="P164" s="156">
        <v>1</v>
      </c>
      <c r="Q164" s="157">
        <v>724266</v>
      </c>
      <c r="R164" s="158">
        <v>724266</v>
      </c>
      <c r="S164" s="159">
        <v>6.2800737544957191E-5</v>
      </c>
      <c r="T164" s="130"/>
      <c r="U164" s="160"/>
    </row>
    <row r="165" spans="1:21" ht="15" customHeight="1" outlineLevel="2" x14ac:dyDescent="0.35">
      <c r="A165" s="129"/>
      <c r="B165" s="146">
        <v>161</v>
      </c>
      <c r="C165" s="147" t="s">
        <v>1127</v>
      </c>
      <c r="D165" s="148">
        <v>1015994525</v>
      </c>
      <c r="E165" s="149" t="s">
        <v>1128</v>
      </c>
      <c r="F165" s="147" t="s">
        <v>1030</v>
      </c>
      <c r="G165" s="147" t="s">
        <v>1031</v>
      </c>
      <c r="H165" s="147" t="s">
        <v>1032</v>
      </c>
      <c r="I165" s="150"/>
      <c r="J165" s="151" t="s">
        <v>748</v>
      </c>
      <c r="K165" s="152">
        <v>83055</v>
      </c>
      <c r="L165" s="153" t="s">
        <v>1036</v>
      </c>
      <c r="M165" s="153" t="s">
        <v>1036</v>
      </c>
      <c r="N165" s="154">
        <v>0</v>
      </c>
      <c r="O165" s="155">
        <v>83055</v>
      </c>
      <c r="P165" s="156">
        <v>1</v>
      </c>
      <c r="Q165" s="157">
        <v>83055</v>
      </c>
      <c r="R165" s="158">
        <v>83055</v>
      </c>
      <c r="S165" s="159">
        <v>7.2016569282506968E-6</v>
      </c>
      <c r="T165" s="130"/>
      <c r="U165" s="160"/>
    </row>
    <row r="166" spans="1:21" ht="15" customHeight="1" outlineLevel="1" x14ac:dyDescent="0.35">
      <c r="A166" s="129"/>
      <c r="B166" s="146">
        <v>162</v>
      </c>
      <c r="C166" s="169" t="s">
        <v>1129</v>
      </c>
      <c r="D166" s="170"/>
      <c r="E166" s="171"/>
      <c r="F166" s="169"/>
      <c r="G166" s="169"/>
      <c r="H166" s="169"/>
      <c r="I166" s="172"/>
      <c r="J166" s="173"/>
      <c r="K166" s="174">
        <v>1184110</v>
      </c>
      <c r="L166" s="175"/>
      <c r="M166" s="175"/>
      <c r="N166" s="176"/>
      <c r="O166" s="177">
        <v>1184110</v>
      </c>
      <c r="P166" s="178"/>
      <c r="Q166" s="177">
        <v>1184110</v>
      </c>
      <c r="R166" s="179">
        <v>1184110</v>
      </c>
      <c r="S166" s="180">
        <v>1.0267357757282443E-4</v>
      </c>
      <c r="T166" s="130"/>
      <c r="U166" s="160"/>
    </row>
    <row r="167" spans="1:21" ht="15" customHeight="1" outlineLevel="2" x14ac:dyDescent="0.35">
      <c r="A167" s="129"/>
      <c r="B167" s="146">
        <v>163</v>
      </c>
      <c r="C167" s="147" t="s">
        <v>1130</v>
      </c>
      <c r="D167" s="148">
        <v>1032443946</v>
      </c>
      <c r="E167" s="149" t="s">
        <v>1131</v>
      </c>
      <c r="F167" s="147" t="s">
        <v>1030</v>
      </c>
      <c r="G167" s="147" t="s">
        <v>1031</v>
      </c>
      <c r="H167" s="147" t="s">
        <v>1032</v>
      </c>
      <c r="I167" s="150"/>
      <c r="J167" s="151" t="s">
        <v>1033</v>
      </c>
      <c r="K167" s="152">
        <v>2054640</v>
      </c>
      <c r="L167" s="153">
        <v>45291</v>
      </c>
      <c r="M167" s="153">
        <v>45336</v>
      </c>
      <c r="N167" s="154">
        <v>92</v>
      </c>
      <c r="O167" s="155">
        <v>2054640</v>
      </c>
      <c r="P167" s="156">
        <v>1.0130258381379456</v>
      </c>
      <c r="Q167" s="157">
        <v>2081403.4080717484</v>
      </c>
      <c r="R167" s="158">
        <v>2081403.4080717484</v>
      </c>
      <c r="S167" s="159">
        <v>1.8047743391998698E-4</v>
      </c>
      <c r="T167" s="130"/>
      <c r="U167" s="160"/>
    </row>
    <row r="168" spans="1:21" ht="15" customHeight="1" outlineLevel="2" x14ac:dyDescent="0.35">
      <c r="A168" s="129"/>
      <c r="B168" s="146">
        <v>164</v>
      </c>
      <c r="C168" s="147" t="s">
        <v>1130</v>
      </c>
      <c r="D168" s="148">
        <v>1032443946</v>
      </c>
      <c r="E168" s="149" t="s">
        <v>1131</v>
      </c>
      <c r="F168" s="147" t="s">
        <v>1030</v>
      </c>
      <c r="G168" s="147" t="s">
        <v>1031</v>
      </c>
      <c r="H168" s="147" t="s">
        <v>1032</v>
      </c>
      <c r="I168" s="150"/>
      <c r="J168" s="151" t="s">
        <v>1034</v>
      </c>
      <c r="K168" s="152">
        <v>773634</v>
      </c>
      <c r="L168" s="153">
        <v>45292</v>
      </c>
      <c r="M168" s="153">
        <v>45702</v>
      </c>
      <c r="N168" s="154">
        <v>-274</v>
      </c>
      <c r="O168" s="155">
        <v>773634</v>
      </c>
      <c r="P168" s="156">
        <v>1</v>
      </c>
      <c r="Q168" s="157">
        <v>773634</v>
      </c>
      <c r="R168" s="158">
        <v>773634</v>
      </c>
      <c r="S168" s="159">
        <v>6.7081411787734625E-5</v>
      </c>
      <c r="T168" s="130"/>
      <c r="U168" s="160"/>
    </row>
    <row r="169" spans="1:21" s="161" customFormat="1" ht="15" customHeight="1" outlineLevel="2" x14ac:dyDescent="0.4">
      <c r="A169" s="129"/>
      <c r="B169" s="146">
        <v>165</v>
      </c>
      <c r="C169" s="147" t="s">
        <v>1130</v>
      </c>
      <c r="D169" s="148">
        <v>1032443946</v>
      </c>
      <c r="E169" s="149" t="s">
        <v>1131</v>
      </c>
      <c r="F169" s="147" t="s">
        <v>1030</v>
      </c>
      <c r="G169" s="147" t="s">
        <v>1031</v>
      </c>
      <c r="H169" s="147" t="s">
        <v>1032</v>
      </c>
      <c r="I169" s="150"/>
      <c r="J169" s="151" t="s">
        <v>746</v>
      </c>
      <c r="K169" s="152">
        <v>35531</v>
      </c>
      <c r="L169" s="153">
        <v>45292</v>
      </c>
      <c r="M169" s="153">
        <v>45688</v>
      </c>
      <c r="N169" s="154">
        <v>-260</v>
      </c>
      <c r="O169" s="155">
        <v>35531</v>
      </c>
      <c r="P169" s="156">
        <v>1</v>
      </c>
      <c r="Q169" s="157">
        <v>35531</v>
      </c>
      <c r="R169" s="158">
        <v>35531</v>
      </c>
      <c r="S169" s="159">
        <v>3.08087499027964E-6</v>
      </c>
      <c r="T169" s="130"/>
      <c r="U169" s="160"/>
    </row>
    <row r="170" spans="1:21" ht="15" customHeight="1" outlineLevel="2" x14ac:dyDescent="0.35">
      <c r="A170" s="129"/>
      <c r="B170" s="146">
        <v>166</v>
      </c>
      <c r="C170" s="147" t="s">
        <v>1130</v>
      </c>
      <c r="D170" s="148">
        <v>1032443946</v>
      </c>
      <c r="E170" s="149" t="s">
        <v>1131</v>
      </c>
      <c r="F170" s="147" t="s">
        <v>1030</v>
      </c>
      <c r="G170" s="147" t="s">
        <v>1031</v>
      </c>
      <c r="H170" s="147" t="s">
        <v>1032</v>
      </c>
      <c r="I170" s="150"/>
      <c r="J170" s="151" t="s">
        <v>199</v>
      </c>
      <c r="K170" s="152">
        <v>756982</v>
      </c>
      <c r="L170" s="153">
        <v>45292</v>
      </c>
      <c r="M170" s="153">
        <v>45473</v>
      </c>
      <c r="N170" s="154">
        <v>-45</v>
      </c>
      <c r="O170" s="155">
        <v>756982</v>
      </c>
      <c r="P170" s="156">
        <v>1</v>
      </c>
      <c r="Q170" s="157">
        <v>756982</v>
      </c>
      <c r="R170" s="158">
        <v>756982</v>
      </c>
      <c r="S170" s="159">
        <v>6.5637525312877841E-5</v>
      </c>
      <c r="T170" s="130"/>
      <c r="U170" s="160"/>
    </row>
    <row r="171" spans="1:21" ht="15" customHeight="1" outlineLevel="2" x14ac:dyDescent="0.35">
      <c r="A171" s="129"/>
      <c r="B171" s="146">
        <v>167</v>
      </c>
      <c r="C171" s="147" t="s">
        <v>1130</v>
      </c>
      <c r="D171" s="148">
        <v>1032443946</v>
      </c>
      <c r="E171" s="149" t="s">
        <v>1131</v>
      </c>
      <c r="F171" s="147" t="s">
        <v>1030</v>
      </c>
      <c r="G171" s="147" t="s">
        <v>1031</v>
      </c>
      <c r="H171" s="147" t="s">
        <v>1032</v>
      </c>
      <c r="I171" s="150"/>
      <c r="J171" s="151" t="s">
        <v>1035</v>
      </c>
      <c r="K171" s="152">
        <v>1837860</v>
      </c>
      <c r="L171" s="153">
        <v>45443</v>
      </c>
      <c r="M171" s="153">
        <v>45443</v>
      </c>
      <c r="N171" s="154">
        <v>-15</v>
      </c>
      <c r="O171" s="155">
        <v>1837860</v>
      </c>
      <c r="P171" s="156">
        <v>1</v>
      </c>
      <c r="Q171" s="157">
        <v>1837860</v>
      </c>
      <c r="R171" s="158">
        <v>1837860</v>
      </c>
      <c r="S171" s="159">
        <v>1.5935990852031576E-4</v>
      </c>
      <c r="T171" s="130"/>
      <c r="U171" s="160"/>
    </row>
    <row r="172" spans="1:21" ht="15" customHeight="1" outlineLevel="2" x14ac:dyDescent="0.35">
      <c r="A172" s="129"/>
      <c r="B172" s="146">
        <v>168</v>
      </c>
      <c r="C172" s="147" t="s">
        <v>1130</v>
      </c>
      <c r="D172" s="148">
        <v>1032443946</v>
      </c>
      <c r="E172" s="149" t="s">
        <v>1131</v>
      </c>
      <c r="F172" s="147" t="s">
        <v>1030</v>
      </c>
      <c r="G172" s="147" t="s">
        <v>1031</v>
      </c>
      <c r="H172" s="147" t="s">
        <v>1032</v>
      </c>
      <c r="I172" s="150"/>
      <c r="J172" s="151" t="s">
        <v>748</v>
      </c>
      <c r="K172" s="152">
        <v>1082957</v>
      </c>
      <c r="L172" s="153" t="s">
        <v>1036</v>
      </c>
      <c r="M172" s="153" t="s">
        <v>1036</v>
      </c>
      <c r="N172" s="154">
        <v>0</v>
      </c>
      <c r="O172" s="155">
        <v>1082957</v>
      </c>
      <c r="P172" s="156">
        <v>1</v>
      </c>
      <c r="Q172" s="157">
        <v>1082957</v>
      </c>
      <c r="R172" s="158">
        <v>1082957</v>
      </c>
      <c r="S172" s="159">
        <v>9.3902652243062901E-5</v>
      </c>
      <c r="T172" s="130"/>
      <c r="U172" s="160"/>
    </row>
    <row r="173" spans="1:21" ht="15" customHeight="1" outlineLevel="1" x14ac:dyDescent="0.35">
      <c r="A173" s="129"/>
      <c r="B173" s="146">
        <v>169</v>
      </c>
      <c r="C173" s="169" t="s">
        <v>1132</v>
      </c>
      <c r="D173" s="170"/>
      <c r="E173" s="171"/>
      <c r="F173" s="169"/>
      <c r="G173" s="169"/>
      <c r="H173" s="169"/>
      <c r="I173" s="172"/>
      <c r="J173" s="173"/>
      <c r="K173" s="174">
        <v>6541604</v>
      </c>
      <c r="L173" s="175"/>
      <c r="M173" s="175"/>
      <c r="N173" s="176"/>
      <c r="O173" s="177">
        <v>6541604</v>
      </c>
      <c r="P173" s="178"/>
      <c r="Q173" s="177">
        <v>6568367.4080717489</v>
      </c>
      <c r="R173" s="179">
        <v>6568367.4080717489</v>
      </c>
      <c r="S173" s="180">
        <v>5.6953980677425773E-4</v>
      </c>
      <c r="T173" s="130"/>
      <c r="U173" s="160"/>
    </row>
    <row r="174" spans="1:21" s="161" customFormat="1" ht="15" customHeight="1" outlineLevel="2" x14ac:dyDescent="0.4">
      <c r="A174" s="129"/>
      <c r="B174" s="146">
        <v>170</v>
      </c>
      <c r="C174" s="147" t="s">
        <v>1133</v>
      </c>
      <c r="D174" s="148">
        <v>1010237578</v>
      </c>
      <c r="E174" s="149" t="s">
        <v>1134</v>
      </c>
      <c r="F174" s="147" t="s">
        <v>1030</v>
      </c>
      <c r="G174" s="147" t="s">
        <v>1031</v>
      </c>
      <c r="H174" s="147" t="s">
        <v>1032</v>
      </c>
      <c r="I174" s="150"/>
      <c r="J174" s="151" t="s">
        <v>1034</v>
      </c>
      <c r="K174" s="152">
        <v>430477</v>
      </c>
      <c r="L174" s="153">
        <v>45292</v>
      </c>
      <c r="M174" s="153">
        <v>45702</v>
      </c>
      <c r="N174" s="154">
        <v>-274</v>
      </c>
      <c r="O174" s="155">
        <v>430477</v>
      </c>
      <c r="P174" s="156">
        <v>1</v>
      </c>
      <c r="Q174" s="157">
        <v>430477</v>
      </c>
      <c r="R174" s="158">
        <v>430477</v>
      </c>
      <c r="S174" s="159">
        <v>3.7326442351484863E-5</v>
      </c>
      <c r="T174" s="130"/>
      <c r="U174" s="160"/>
    </row>
    <row r="175" spans="1:21" ht="15" customHeight="1" outlineLevel="2" x14ac:dyDescent="0.35">
      <c r="A175" s="129"/>
      <c r="B175" s="146">
        <v>171</v>
      </c>
      <c r="C175" s="147" t="s">
        <v>1133</v>
      </c>
      <c r="D175" s="148">
        <v>1010237578</v>
      </c>
      <c r="E175" s="149" t="s">
        <v>1134</v>
      </c>
      <c r="F175" s="147" t="s">
        <v>1030</v>
      </c>
      <c r="G175" s="147" t="s">
        <v>1031</v>
      </c>
      <c r="H175" s="147" t="s">
        <v>1032</v>
      </c>
      <c r="I175" s="150"/>
      <c r="J175" s="151" t="s">
        <v>746</v>
      </c>
      <c r="K175" s="152">
        <v>15513</v>
      </c>
      <c r="L175" s="153">
        <v>45292</v>
      </c>
      <c r="M175" s="153">
        <v>45688</v>
      </c>
      <c r="N175" s="154">
        <v>-260</v>
      </c>
      <c r="O175" s="155">
        <v>15513</v>
      </c>
      <c r="P175" s="156">
        <v>1</v>
      </c>
      <c r="Q175" s="157">
        <v>15513</v>
      </c>
      <c r="R175" s="158">
        <v>15513</v>
      </c>
      <c r="S175" s="159">
        <v>1.3451243625062073E-6</v>
      </c>
      <c r="T175" s="130"/>
      <c r="U175" s="160"/>
    </row>
    <row r="176" spans="1:21" ht="15" customHeight="1" outlineLevel="2" x14ac:dyDescent="0.35">
      <c r="A176" s="129"/>
      <c r="B176" s="146">
        <v>172</v>
      </c>
      <c r="C176" s="147" t="s">
        <v>1133</v>
      </c>
      <c r="D176" s="148">
        <v>1010237578</v>
      </c>
      <c r="E176" s="149" t="s">
        <v>1134</v>
      </c>
      <c r="F176" s="147" t="s">
        <v>1030</v>
      </c>
      <c r="G176" s="147" t="s">
        <v>1031</v>
      </c>
      <c r="H176" s="147" t="s">
        <v>1032</v>
      </c>
      <c r="I176" s="150"/>
      <c r="J176" s="151" t="s">
        <v>199</v>
      </c>
      <c r="K176" s="152">
        <v>430477</v>
      </c>
      <c r="L176" s="153">
        <v>45292</v>
      </c>
      <c r="M176" s="153">
        <v>45473</v>
      </c>
      <c r="N176" s="154">
        <v>-45</v>
      </c>
      <c r="O176" s="155">
        <v>430477</v>
      </c>
      <c r="P176" s="156">
        <v>1</v>
      </c>
      <c r="Q176" s="157">
        <v>430477</v>
      </c>
      <c r="R176" s="158">
        <v>430477</v>
      </c>
      <c r="S176" s="159">
        <v>3.7326442351484863E-5</v>
      </c>
      <c r="T176" s="130"/>
      <c r="U176" s="160"/>
    </row>
    <row r="177" spans="1:21" ht="15" customHeight="1" outlineLevel="2" x14ac:dyDescent="0.35">
      <c r="A177" s="129"/>
      <c r="B177" s="146">
        <v>173</v>
      </c>
      <c r="C177" s="147" t="s">
        <v>1133</v>
      </c>
      <c r="D177" s="148">
        <v>1010237578</v>
      </c>
      <c r="E177" s="149" t="s">
        <v>1134</v>
      </c>
      <c r="F177" s="147" t="s">
        <v>1030</v>
      </c>
      <c r="G177" s="147" t="s">
        <v>1031</v>
      </c>
      <c r="H177" s="147" t="s">
        <v>1032</v>
      </c>
      <c r="I177" s="150"/>
      <c r="J177" s="151" t="s">
        <v>1035</v>
      </c>
      <c r="K177" s="152">
        <v>724266</v>
      </c>
      <c r="L177" s="153">
        <v>45443</v>
      </c>
      <c r="M177" s="153">
        <v>45443</v>
      </c>
      <c r="N177" s="154">
        <v>-15</v>
      </c>
      <c r="O177" s="155">
        <v>724266</v>
      </c>
      <c r="P177" s="156">
        <v>1</v>
      </c>
      <c r="Q177" s="157">
        <v>724266</v>
      </c>
      <c r="R177" s="158">
        <v>724266</v>
      </c>
      <c r="S177" s="159">
        <v>6.2800737544957191E-5</v>
      </c>
      <c r="T177" s="130"/>
      <c r="U177" s="160"/>
    </row>
    <row r="178" spans="1:21" ht="15" customHeight="1" outlineLevel="2" x14ac:dyDescent="0.35">
      <c r="A178" s="129"/>
      <c r="B178" s="146">
        <v>174</v>
      </c>
      <c r="C178" s="147" t="s">
        <v>1133</v>
      </c>
      <c r="D178" s="148">
        <v>1010237578</v>
      </c>
      <c r="E178" s="149" t="s">
        <v>1134</v>
      </c>
      <c r="F178" s="147" t="s">
        <v>1030</v>
      </c>
      <c r="G178" s="147" t="s">
        <v>1031</v>
      </c>
      <c r="H178" s="147" t="s">
        <v>1032</v>
      </c>
      <c r="I178" s="150"/>
      <c r="J178" s="151" t="s">
        <v>748</v>
      </c>
      <c r="K178" s="152">
        <v>191389</v>
      </c>
      <c r="L178" s="153" t="s">
        <v>1036</v>
      </c>
      <c r="M178" s="153" t="s">
        <v>1036</v>
      </c>
      <c r="N178" s="154">
        <v>0</v>
      </c>
      <c r="O178" s="155">
        <v>191389</v>
      </c>
      <c r="P178" s="156">
        <v>1</v>
      </c>
      <c r="Q178" s="157">
        <v>191389</v>
      </c>
      <c r="R178" s="158">
        <v>191389</v>
      </c>
      <c r="S178" s="159">
        <v>1.6595243126132954E-5</v>
      </c>
      <c r="T178" s="130"/>
      <c r="U178" s="160"/>
    </row>
    <row r="179" spans="1:21" ht="15" customHeight="1" outlineLevel="1" x14ac:dyDescent="0.35">
      <c r="A179" s="129"/>
      <c r="B179" s="146">
        <v>175</v>
      </c>
      <c r="C179" s="169" t="s">
        <v>1135</v>
      </c>
      <c r="D179" s="170"/>
      <c r="E179" s="171"/>
      <c r="F179" s="169"/>
      <c r="G179" s="169"/>
      <c r="H179" s="169"/>
      <c r="I179" s="172"/>
      <c r="J179" s="173"/>
      <c r="K179" s="174">
        <v>1792122</v>
      </c>
      <c r="L179" s="175"/>
      <c r="M179" s="175"/>
      <c r="N179" s="176"/>
      <c r="O179" s="177">
        <v>1792122</v>
      </c>
      <c r="P179" s="178"/>
      <c r="Q179" s="177">
        <v>1792122</v>
      </c>
      <c r="R179" s="179">
        <v>1792122</v>
      </c>
      <c r="S179" s="180">
        <v>1.5539398973656607E-4</v>
      </c>
      <c r="T179" s="130"/>
      <c r="U179" s="160"/>
    </row>
    <row r="180" spans="1:21" ht="15" customHeight="1" outlineLevel="2" x14ac:dyDescent="0.35">
      <c r="A180" s="129"/>
      <c r="B180" s="146">
        <v>176</v>
      </c>
      <c r="C180" s="147" t="s">
        <v>1136</v>
      </c>
      <c r="D180" s="148">
        <v>1012391746</v>
      </c>
      <c r="E180" s="149" t="s">
        <v>1137</v>
      </c>
      <c r="F180" s="147" t="s">
        <v>1030</v>
      </c>
      <c r="G180" s="147" t="s">
        <v>1031</v>
      </c>
      <c r="H180" s="147" t="s">
        <v>1032</v>
      </c>
      <c r="I180" s="150"/>
      <c r="J180" s="151" t="s">
        <v>1033</v>
      </c>
      <c r="K180" s="152">
        <v>2624830</v>
      </c>
      <c r="L180" s="153">
        <v>45291</v>
      </c>
      <c r="M180" s="153">
        <v>45336</v>
      </c>
      <c r="N180" s="154">
        <v>92</v>
      </c>
      <c r="O180" s="155">
        <v>2624830</v>
      </c>
      <c r="P180" s="156">
        <v>1.0130258381379456</v>
      </c>
      <c r="Q180" s="157">
        <v>2659020.6107196235</v>
      </c>
      <c r="R180" s="158">
        <v>2659020.6107196235</v>
      </c>
      <c r="S180" s="159">
        <v>2.3056232862019596E-4</v>
      </c>
      <c r="T180" s="130"/>
      <c r="U180" s="160"/>
    </row>
    <row r="181" spans="1:21" ht="15" customHeight="1" outlineLevel="2" x14ac:dyDescent="0.35">
      <c r="A181" s="129"/>
      <c r="B181" s="146">
        <v>177</v>
      </c>
      <c r="C181" s="147" t="s">
        <v>1136</v>
      </c>
      <c r="D181" s="148">
        <v>1012391746</v>
      </c>
      <c r="E181" s="149" t="s">
        <v>1137</v>
      </c>
      <c r="F181" s="147" t="s">
        <v>1030</v>
      </c>
      <c r="G181" s="147" t="s">
        <v>1031</v>
      </c>
      <c r="H181" s="147" t="s">
        <v>1032</v>
      </c>
      <c r="I181" s="150"/>
      <c r="J181" s="151" t="s">
        <v>1034</v>
      </c>
      <c r="K181" s="152">
        <v>987102</v>
      </c>
      <c r="L181" s="153">
        <v>45292</v>
      </c>
      <c r="M181" s="153">
        <v>45702</v>
      </c>
      <c r="N181" s="154">
        <v>-274</v>
      </c>
      <c r="O181" s="155">
        <v>987102</v>
      </c>
      <c r="P181" s="156">
        <v>1</v>
      </c>
      <c r="Q181" s="157">
        <v>987102</v>
      </c>
      <c r="R181" s="158">
        <v>987102</v>
      </c>
      <c r="S181" s="159">
        <v>8.5591113806394783E-5</v>
      </c>
      <c r="T181" s="130"/>
      <c r="U181" s="160"/>
    </row>
    <row r="182" spans="1:21" ht="15" customHeight="1" outlineLevel="2" x14ac:dyDescent="0.35">
      <c r="A182" s="129"/>
      <c r="B182" s="146">
        <v>178</v>
      </c>
      <c r="C182" s="147" t="s">
        <v>1136</v>
      </c>
      <c r="D182" s="148">
        <v>1012391746</v>
      </c>
      <c r="E182" s="149" t="s">
        <v>1137</v>
      </c>
      <c r="F182" s="147" t="s">
        <v>1030</v>
      </c>
      <c r="G182" s="147" t="s">
        <v>1031</v>
      </c>
      <c r="H182" s="147" t="s">
        <v>1032</v>
      </c>
      <c r="I182" s="150"/>
      <c r="J182" s="151" t="s">
        <v>746</v>
      </c>
      <c r="K182" s="152">
        <v>45207</v>
      </c>
      <c r="L182" s="153">
        <v>45292</v>
      </c>
      <c r="M182" s="153">
        <v>45688</v>
      </c>
      <c r="N182" s="154">
        <v>-260</v>
      </c>
      <c r="O182" s="155">
        <v>45207</v>
      </c>
      <c r="P182" s="156">
        <v>1</v>
      </c>
      <c r="Q182" s="157">
        <v>45207</v>
      </c>
      <c r="R182" s="158">
        <v>45207</v>
      </c>
      <c r="S182" s="159">
        <v>3.9198760430489339E-6</v>
      </c>
      <c r="T182" s="130"/>
      <c r="U182" s="160"/>
    </row>
    <row r="183" spans="1:21" ht="15" customHeight="1" outlineLevel="2" x14ac:dyDescent="0.35">
      <c r="A183" s="129"/>
      <c r="B183" s="146">
        <v>179</v>
      </c>
      <c r="C183" s="147" t="s">
        <v>1136</v>
      </c>
      <c r="D183" s="148">
        <v>1012391746</v>
      </c>
      <c r="E183" s="149" t="s">
        <v>1137</v>
      </c>
      <c r="F183" s="147" t="s">
        <v>1030</v>
      </c>
      <c r="G183" s="147" t="s">
        <v>1031</v>
      </c>
      <c r="H183" s="147" t="s">
        <v>1032</v>
      </c>
      <c r="I183" s="150"/>
      <c r="J183" s="151" t="s">
        <v>199</v>
      </c>
      <c r="K183" s="152">
        <v>870192</v>
      </c>
      <c r="L183" s="153">
        <v>45292</v>
      </c>
      <c r="M183" s="153">
        <v>45473</v>
      </c>
      <c r="N183" s="154">
        <v>-45</v>
      </c>
      <c r="O183" s="155">
        <v>870192</v>
      </c>
      <c r="P183" s="156">
        <v>1</v>
      </c>
      <c r="Q183" s="157">
        <v>870192</v>
      </c>
      <c r="R183" s="158">
        <v>870192</v>
      </c>
      <c r="S183" s="159">
        <v>7.5453906997872855E-5</v>
      </c>
      <c r="T183" s="130"/>
      <c r="U183" s="160"/>
    </row>
    <row r="184" spans="1:21" s="161" customFormat="1" ht="15" customHeight="1" outlineLevel="2" x14ac:dyDescent="0.4">
      <c r="A184" s="129"/>
      <c r="B184" s="146">
        <v>180</v>
      </c>
      <c r="C184" s="147" t="s">
        <v>1136</v>
      </c>
      <c r="D184" s="148">
        <v>1012391746</v>
      </c>
      <c r="E184" s="149" t="s">
        <v>1137</v>
      </c>
      <c r="F184" s="147" t="s">
        <v>1030</v>
      </c>
      <c r="G184" s="147" t="s">
        <v>1031</v>
      </c>
      <c r="H184" s="147" t="s">
        <v>1032</v>
      </c>
      <c r="I184" s="150"/>
      <c r="J184" s="151" t="s">
        <v>1035</v>
      </c>
      <c r="K184" s="152">
        <v>1249943</v>
      </c>
      <c r="L184" s="153">
        <v>45443</v>
      </c>
      <c r="M184" s="153">
        <v>45443</v>
      </c>
      <c r="N184" s="154">
        <v>-15</v>
      </c>
      <c r="O184" s="155">
        <v>1249943</v>
      </c>
      <c r="P184" s="156">
        <v>1</v>
      </c>
      <c r="Q184" s="157">
        <v>1249943</v>
      </c>
      <c r="R184" s="158">
        <v>1249943</v>
      </c>
      <c r="S184" s="159">
        <v>1.0838192361529662E-4</v>
      </c>
      <c r="T184" s="130"/>
      <c r="U184" s="160"/>
    </row>
    <row r="185" spans="1:21" ht="15" customHeight="1" outlineLevel="2" x14ac:dyDescent="0.35">
      <c r="A185" s="129"/>
      <c r="B185" s="146">
        <v>181</v>
      </c>
      <c r="C185" s="147" t="s">
        <v>1136</v>
      </c>
      <c r="D185" s="148">
        <v>1012391746</v>
      </c>
      <c r="E185" s="149" t="s">
        <v>1137</v>
      </c>
      <c r="F185" s="147" t="s">
        <v>1030</v>
      </c>
      <c r="G185" s="147" t="s">
        <v>1031</v>
      </c>
      <c r="H185" s="147" t="s">
        <v>1032</v>
      </c>
      <c r="I185" s="150"/>
      <c r="J185" s="151" t="s">
        <v>748</v>
      </c>
      <c r="K185" s="152">
        <v>1259224</v>
      </c>
      <c r="L185" s="153" t="s">
        <v>1036</v>
      </c>
      <c r="M185" s="153" t="s">
        <v>1036</v>
      </c>
      <c r="N185" s="154">
        <v>0</v>
      </c>
      <c r="O185" s="155">
        <v>1259224</v>
      </c>
      <c r="P185" s="156">
        <v>1</v>
      </c>
      <c r="Q185" s="157">
        <v>1259224</v>
      </c>
      <c r="R185" s="158">
        <v>1259224</v>
      </c>
      <c r="S185" s="159">
        <v>1.0918667441839209E-4</v>
      </c>
      <c r="T185" s="130"/>
      <c r="U185" s="160"/>
    </row>
    <row r="186" spans="1:21" ht="15" customHeight="1" outlineLevel="1" x14ac:dyDescent="0.35">
      <c r="A186" s="129"/>
      <c r="B186" s="146">
        <v>182</v>
      </c>
      <c r="C186" s="169" t="s">
        <v>1138</v>
      </c>
      <c r="D186" s="170"/>
      <c r="E186" s="171"/>
      <c r="F186" s="169"/>
      <c r="G186" s="169"/>
      <c r="H186" s="169"/>
      <c r="I186" s="172"/>
      <c r="J186" s="173"/>
      <c r="K186" s="174">
        <v>7036498</v>
      </c>
      <c r="L186" s="175"/>
      <c r="M186" s="175"/>
      <c r="N186" s="176"/>
      <c r="O186" s="177">
        <v>7036498</v>
      </c>
      <c r="P186" s="178"/>
      <c r="Q186" s="177">
        <v>7070688.610719623</v>
      </c>
      <c r="R186" s="179">
        <v>7070688.610719623</v>
      </c>
      <c r="S186" s="180">
        <v>6.1309582350120128E-4</v>
      </c>
      <c r="T186" s="130"/>
      <c r="U186" s="160"/>
    </row>
    <row r="187" spans="1:21" ht="15" customHeight="1" outlineLevel="2" x14ac:dyDescent="0.35">
      <c r="A187" s="129"/>
      <c r="B187" s="146">
        <v>183</v>
      </c>
      <c r="C187" s="147" t="s">
        <v>1139</v>
      </c>
      <c r="D187" s="148">
        <v>52827814</v>
      </c>
      <c r="E187" s="149" t="s">
        <v>1140</v>
      </c>
      <c r="F187" s="147" t="s">
        <v>1030</v>
      </c>
      <c r="G187" s="147" t="s">
        <v>1031</v>
      </c>
      <c r="H187" s="147" t="s">
        <v>1032</v>
      </c>
      <c r="I187" s="150"/>
      <c r="J187" s="151" t="s">
        <v>1033</v>
      </c>
      <c r="K187" s="152">
        <v>1463329</v>
      </c>
      <c r="L187" s="153">
        <v>45291</v>
      </c>
      <c r="M187" s="153">
        <v>45336</v>
      </c>
      <c r="N187" s="154">
        <v>92</v>
      </c>
      <c r="O187" s="155">
        <v>1463329</v>
      </c>
      <c r="P187" s="156">
        <v>1.0130258381379456</v>
      </c>
      <c r="Q187" s="157">
        <v>1482390.0866965617</v>
      </c>
      <c r="R187" s="158">
        <v>1482390.0866965617</v>
      </c>
      <c r="S187" s="159">
        <v>1.2853729261607904E-4</v>
      </c>
      <c r="T187" s="130"/>
      <c r="U187" s="160"/>
    </row>
    <row r="188" spans="1:21" ht="15" customHeight="1" outlineLevel="2" x14ac:dyDescent="0.35">
      <c r="A188" s="129"/>
      <c r="B188" s="146">
        <v>184</v>
      </c>
      <c r="C188" s="147" t="s">
        <v>1139</v>
      </c>
      <c r="D188" s="148">
        <v>52827814</v>
      </c>
      <c r="E188" s="149" t="s">
        <v>1140</v>
      </c>
      <c r="F188" s="147" t="s">
        <v>1030</v>
      </c>
      <c r="G188" s="147" t="s">
        <v>1031</v>
      </c>
      <c r="H188" s="147" t="s">
        <v>1032</v>
      </c>
      <c r="I188" s="150"/>
      <c r="J188" s="151" t="s">
        <v>1034</v>
      </c>
      <c r="K188" s="152">
        <v>645503</v>
      </c>
      <c r="L188" s="153">
        <v>45292</v>
      </c>
      <c r="M188" s="153">
        <v>45702</v>
      </c>
      <c r="N188" s="154">
        <v>-274</v>
      </c>
      <c r="O188" s="155">
        <v>645503</v>
      </c>
      <c r="P188" s="156">
        <v>1</v>
      </c>
      <c r="Q188" s="157">
        <v>645503</v>
      </c>
      <c r="R188" s="158">
        <v>645503</v>
      </c>
      <c r="S188" s="159">
        <v>5.5971237759997701E-5</v>
      </c>
      <c r="T188" s="130"/>
      <c r="U188" s="160"/>
    </row>
    <row r="189" spans="1:21" s="161" customFormat="1" ht="15" customHeight="1" outlineLevel="2" x14ac:dyDescent="0.4">
      <c r="A189" s="129"/>
      <c r="B189" s="146">
        <v>185</v>
      </c>
      <c r="C189" s="147" t="s">
        <v>1139</v>
      </c>
      <c r="D189" s="148">
        <v>52827814</v>
      </c>
      <c r="E189" s="149" t="s">
        <v>1140</v>
      </c>
      <c r="F189" s="147" t="s">
        <v>1030</v>
      </c>
      <c r="G189" s="147" t="s">
        <v>1031</v>
      </c>
      <c r="H189" s="147" t="s">
        <v>1032</v>
      </c>
      <c r="I189" s="150"/>
      <c r="J189" s="151" t="s">
        <v>746</v>
      </c>
      <c r="K189" s="152">
        <v>29634</v>
      </c>
      <c r="L189" s="153">
        <v>45292</v>
      </c>
      <c r="M189" s="153">
        <v>45688</v>
      </c>
      <c r="N189" s="154">
        <v>-260</v>
      </c>
      <c r="O189" s="155">
        <v>29634</v>
      </c>
      <c r="P189" s="156">
        <v>1</v>
      </c>
      <c r="Q189" s="157">
        <v>29634</v>
      </c>
      <c r="R189" s="158">
        <v>29634</v>
      </c>
      <c r="S189" s="159">
        <v>2.56954911097202E-6</v>
      </c>
      <c r="T189" s="130"/>
      <c r="U189" s="160"/>
    </row>
    <row r="190" spans="1:21" ht="15" customHeight="1" outlineLevel="2" x14ac:dyDescent="0.35">
      <c r="A190" s="129"/>
      <c r="B190" s="146">
        <v>186</v>
      </c>
      <c r="C190" s="147" t="s">
        <v>1139</v>
      </c>
      <c r="D190" s="148">
        <v>52827814</v>
      </c>
      <c r="E190" s="149" t="s">
        <v>1140</v>
      </c>
      <c r="F190" s="147" t="s">
        <v>1030</v>
      </c>
      <c r="G190" s="147" t="s">
        <v>1031</v>
      </c>
      <c r="H190" s="147" t="s">
        <v>1032</v>
      </c>
      <c r="I190" s="150"/>
      <c r="J190" s="151" t="s">
        <v>199</v>
      </c>
      <c r="K190" s="152">
        <v>665644</v>
      </c>
      <c r="L190" s="153">
        <v>45292</v>
      </c>
      <c r="M190" s="153">
        <v>45473</v>
      </c>
      <c r="N190" s="154">
        <v>-45</v>
      </c>
      <c r="O190" s="155">
        <v>665644</v>
      </c>
      <c r="P190" s="156">
        <v>1</v>
      </c>
      <c r="Q190" s="157">
        <v>665644</v>
      </c>
      <c r="R190" s="158">
        <v>665644</v>
      </c>
      <c r="S190" s="159">
        <v>5.7717653655391088E-5</v>
      </c>
      <c r="T190" s="130"/>
      <c r="U190" s="160"/>
    </row>
    <row r="191" spans="1:21" ht="15" customHeight="1" outlineLevel="2" x14ac:dyDescent="0.35">
      <c r="A191" s="129"/>
      <c r="B191" s="146">
        <v>187</v>
      </c>
      <c r="C191" s="147" t="s">
        <v>1139</v>
      </c>
      <c r="D191" s="148">
        <v>52827814</v>
      </c>
      <c r="E191" s="149" t="s">
        <v>1140</v>
      </c>
      <c r="F191" s="147" t="s">
        <v>1030</v>
      </c>
      <c r="G191" s="147" t="s">
        <v>1031</v>
      </c>
      <c r="H191" s="147" t="s">
        <v>1032</v>
      </c>
      <c r="I191" s="150"/>
      <c r="J191" s="151" t="s">
        <v>1035</v>
      </c>
      <c r="K191" s="152">
        <v>605665</v>
      </c>
      <c r="L191" s="153">
        <v>45443</v>
      </c>
      <c r="M191" s="153">
        <v>45443</v>
      </c>
      <c r="N191" s="154">
        <v>-15</v>
      </c>
      <c r="O191" s="155">
        <v>605665</v>
      </c>
      <c r="P191" s="156">
        <v>1</v>
      </c>
      <c r="Q191" s="157">
        <v>605665</v>
      </c>
      <c r="R191" s="158">
        <v>605665</v>
      </c>
      <c r="S191" s="159">
        <v>5.2516904984034173E-5</v>
      </c>
      <c r="T191" s="130"/>
      <c r="U191" s="160"/>
    </row>
    <row r="192" spans="1:21" ht="15" customHeight="1" outlineLevel="2" x14ac:dyDescent="0.35">
      <c r="A192" s="129"/>
      <c r="B192" s="146">
        <v>188</v>
      </c>
      <c r="C192" s="147" t="s">
        <v>1139</v>
      </c>
      <c r="D192" s="148">
        <v>52827814</v>
      </c>
      <c r="E192" s="149" t="s">
        <v>1140</v>
      </c>
      <c r="F192" s="147" t="s">
        <v>1030</v>
      </c>
      <c r="G192" s="147" t="s">
        <v>1031</v>
      </c>
      <c r="H192" s="147" t="s">
        <v>1032</v>
      </c>
      <c r="I192" s="150"/>
      <c r="J192" s="151" t="s">
        <v>748</v>
      </c>
      <c r="K192" s="152">
        <v>413624</v>
      </c>
      <c r="L192" s="153" t="s">
        <v>1036</v>
      </c>
      <c r="M192" s="153" t="s">
        <v>1036</v>
      </c>
      <c r="N192" s="154">
        <v>0</v>
      </c>
      <c r="O192" s="155">
        <v>413624</v>
      </c>
      <c r="P192" s="156">
        <v>1</v>
      </c>
      <c r="Q192" s="157">
        <v>413624</v>
      </c>
      <c r="R192" s="158">
        <v>413624</v>
      </c>
      <c r="S192" s="159">
        <v>3.5865127268566206E-5</v>
      </c>
      <c r="T192" s="130"/>
      <c r="U192" s="160"/>
    </row>
    <row r="193" spans="1:21" ht="15" customHeight="1" outlineLevel="1" x14ac:dyDescent="0.35">
      <c r="A193" s="129"/>
      <c r="B193" s="146">
        <v>189</v>
      </c>
      <c r="C193" s="169" t="s">
        <v>1141</v>
      </c>
      <c r="D193" s="170"/>
      <c r="E193" s="171"/>
      <c r="F193" s="169"/>
      <c r="G193" s="169"/>
      <c r="H193" s="169"/>
      <c r="I193" s="172"/>
      <c r="J193" s="173"/>
      <c r="K193" s="174">
        <v>3823399</v>
      </c>
      <c r="L193" s="175"/>
      <c r="M193" s="175"/>
      <c r="N193" s="176"/>
      <c r="O193" s="177">
        <v>3823399</v>
      </c>
      <c r="P193" s="178"/>
      <c r="Q193" s="177">
        <v>3842460.0866965614</v>
      </c>
      <c r="R193" s="179">
        <v>3842460.0866965614</v>
      </c>
      <c r="S193" s="180">
        <v>3.3317776539504025E-4</v>
      </c>
      <c r="T193" s="130"/>
      <c r="U193" s="160"/>
    </row>
    <row r="194" spans="1:21" ht="15" customHeight="1" outlineLevel="2" x14ac:dyDescent="0.35">
      <c r="A194" s="129"/>
      <c r="B194" s="146">
        <v>190</v>
      </c>
      <c r="C194" s="147" t="s">
        <v>1142</v>
      </c>
      <c r="D194" s="148">
        <v>1031177741</v>
      </c>
      <c r="E194" s="149" t="s">
        <v>1143</v>
      </c>
      <c r="F194" s="147" t="s">
        <v>1030</v>
      </c>
      <c r="G194" s="147" t="s">
        <v>1031</v>
      </c>
      <c r="H194" s="147" t="s">
        <v>1032</v>
      </c>
      <c r="I194" s="150"/>
      <c r="J194" s="151" t="s">
        <v>1033</v>
      </c>
      <c r="K194" s="152">
        <v>1723606</v>
      </c>
      <c r="L194" s="153">
        <v>45291</v>
      </c>
      <c r="M194" s="153">
        <v>45336</v>
      </c>
      <c r="N194" s="154">
        <v>92</v>
      </c>
      <c r="O194" s="155">
        <v>1723606</v>
      </c>
      <c r="P194" s="156">
        <v>1.0130258381379456</v>
      </c>
      <c r="Q194" s="157">
        <v>1746057.4127695919</v>
      </c>
      <c r="R194" s="158">
        <v>1746057.4127695919</v>
      </c>
      <c r="S194" s="159">
        <v>1.51399752739698E-4</v>
      </c>
      <c r="T194" s="130"/>
      <c r="U194" s="160"/>
    </row>
    <row r="195" spans="1:21" s="161" customFormat="1" ht="15" customHeight="1" outlineLevel="2" x14ac:dyDescent="0.4">
      <c r="A195" s="129"/>
      <c r="B195" s="146">
        <v>191</v>
      </c>
      <c r="C195" s="147" t="s">
        <v>1142</v>
      </c>
      <c r="D195" s="148">
        <v>1031177741</v>
      </c>
      <c r="E195" s="149" t="s">
        <v>1143</v>
      </c>
      <c r="F195" s="147" t="s">
        <v>1030</v>
      </c>
      <c r="G195" s="147" t="s">
        <v>1031</v>
      </c>
      <c r="H195" s="147" t="s">
        <v>1032</v>
      </c>
      <c r="I195" s="150"/>
      <c r="J195" s="151" t="s">
        <v>1034</v>
      </c>
      <c r="K195" s="152">
        <v>663386</v>
      </c>
      <c r="L195" s="153">
        <v>45292</v>
      </c>
      <c r="M195" s="153">
        <v>45702</v>
      </c>
      <c r="N195" s="154">
        <v>-274</v>
      </c>
      <c r="O195" s="155">
        <v>663386</v>
      </c>
      <c r="P195" s="156">
        <v>1</v>
      </c>
      <c r="Q195" s="157">
        <v>663386</v>
      </c>
      <c r="R195" s="158">
        <v>663386</v>
      </c>
      <c r="S195" s="159">
        <v>5.7521863620546828E-5</v>
      </c>
      <c r="T195" s="130"/>
      <c r="U195" s="160"/>
    </row>
    <row r="196" spans="1:21" ht="15" customHeight="1" outlineLevel="2" x14ac:dyDescent="0.35">
      <c r="A196" s="129"/>
      <c r="B196" s="146">
        <v>192</v>
      </c>
      <c r="C196" s="147" t="s">
        <v>1142</v>
      </c>
      <c r="D196" s="148">
        <v>1031177741</v>
      </c>
      <c r="E196" s="149" t="s">
        <v>1143</v>
      </c>
      <c r="F196" s="147" t="s">
        <v>1030</v>
      </c>
      <c r="G196" s="147" t="s">
        <v>1031</v>
      </c>
      <c r="H196" s="147" t="s">
        <v>1032</v>
      </c>
      <c r="I196" s="150"/>
      <c r="J196" s="151" t="s">
        <v>746</v>
      </c>
      <c r="K196" s="152">
        <v>30439</v>
      </c>
      <c r="L196" s="153">
        <v>45292</v>
      </c>
      <c r="M196" s="153">
        <v>45688</v>
      </c>
      <c r="N196" s="154">
        <v>-260</v>
      </c>
      <c r="O196" s="155">
        <v>30439</v>
      </c>
      <c r="P196" s="156">
        <v>1</v>
      </c>
      <c r="Q196" s="157">
        <v>30439</v>
      </c>
      <c r="R196" s="158">
        <v>30439</v>
      </c>
      <c r="S196" s="159">
        <v>2.6393502527123344E-6</v>
      </c>
      <c r="T196" s="130"/>
      <c r="U196" s="160"/>
    </row>
    <row r="197" spans="1:21" ht="15" customHeight="1" outlineLevel="2" x14ac:dyDescent="0.35">
      <c r="A197" s="129"/>
      <c r="B197" s="146">
        <v>193</v>
      </c>
      <c r="C197" s="147" t="s">
        <v>1142</v>
      </c>
      <c r="D197" s="148">
        <v>1031177741</v>
      </c>
      <c r="E197" s="149" t="s">
        <v>1143</v>
      </c>
      <c r="F197" s="147" t="s">
        <v>1030</v>
      </c>
      <c r="G197" s="147" t="s">
        <v>1031</v>
      </c>
      <c r="H197" s="147" t="s">
        <v>1032</v>
      </c>
      <c r="I197" s="150"/>
      <c r="J197" s="151" t="s">
        <v>199</v>
      </c>
      <c r="K197" s="152">
        <v>668666</v>
      </c>
      <c r="L197" s="153">
        <v>45292</v>
      </c>
      <c r="M197" s="153">
        <v>45473</v>
      </c>
      <c r="N197" s="154">
        <v>-45</v>
      </c>
      <c r="O197" s="155">
        <v>668666</v>
      </c>
      <c r="P197" s="156">
        <v>1</v>
      </c>
      <c r="Q197" s="157">
        <v>668666</v>
      </c>
      <c r="R197" s="158">
        <v>668666</v>
      </c>
      <c r="S197" s="159">
        <v>5.7979689742769012E-5</v>
      </c>
      <c r="T197" s="130"/>
      <c r="U197" s="160"/>
    </row>
    <row r="198" spans="1:21" ht="15" customHeight="1" outlineLevel="2" x14ac:dyDescent="0.35">
      <c r="A198" s="129"/>
      <c r="B198" s="146">
        <v>194</v>
      </c>
      <c r="C198" s="147" t="s">
        <v>1142</v>
      </c>
      <c r="D198" s="148">
        <v>1031177741</v>
      </c>
      <c r="E198" s="149" t="s">
        <v>1143</v>
      </c>
      <c r="F198" s="147" t="s">
        <v>1030</v>
      </c>
      <c r="G198" s="147" t="s">
        <v>1031</v>
      </c>
      <c r="H198" s="147" t="s">
        <v>1032</v>
      </c>
      <c r="I198" s="150"/>
      <c r="J198" s="151" t="s">
        <v>1035</v>
      </c>
      <c r="K198" s="152">
        <v>249488</v>
      </c>
      <c r="L198" s="153">
        <v>45443</v>
      </c>
      <c r="M198" s="153">
        <v>45443</v>
      </c>
      <c r="N198" s="154">
        <v>-15</v>
      </c>
      <c r="O198" s="155">
        <v>249488</v>
      </c>
      <c r="P198" s="156">
        <v>1</v>
      </c>
      <c r="Q198" s="157">
        <v>249488</v>
      </c>
      <c r="R198" s="158">
        <v>249488</v>
      </c>
      <c r="S198" s="159">
        <v>2.1632977950941059E-5</v>
      </c>
      <c r="T198" s="130"/>
      <c r="U198" s="160"/>
    </row>
    <row r="199" spans="1:21" ht="15" customHeight="1" outlineLevel="2" x14ac:dyDescent="0.35">
      <c r="A199" s="129"/>
      <c r="B199" s="146">
        <v>195</v>
      </c>
      <c r="C199" s="147" t="s">
        <v>1142</v>
      </c>
      <c r="D199" s="148">
        <v>1031177741</v>
      </c>
      <c r="E199" s="149" t="s">
        <v>1143</v>
      </c>
      <c r="F199" s="147" t="s">
        <v>1030</v>
      </c>
      <c r="G199" s="147" t="s">
        <v>1031</v>
      </c>
      <c r="H199" s="147" t="s">
        <v>1032</v>
      </c>
      <c r="I199" s="150"/>
      <c r="J199" s="151" t="s">
        <v>748</v>
      </c>
      <c r="K199" s="152">
        <v>1228333</v>
      </c>
      <c r="L199" s="153" t="s">
        <v>1036</v>
      </c>
      <c r="M199" s="153" t="s">
        <v>1036</v>
      </c>
      <c r="N199" s="154">
        <v>0</v>
      </c>
      <c r="O199" s="155">
        <v>1228333</v>
      </c>
      <c r="P199" s="156">
        <v>1</v>
      </c>
      <c r="Q199" s="157">
        <v>1228333</v>
      </c>
      <c r="R199" s="158">
        <v>1228333</v>
      </c>
      <c r="S199" s="159">
        <v>1.0650813147491376E-4</v>
      </c>
      <c r="T199" s="130"/>
      <c r="U199" s="160"/>
    </row>
    <row r="200" spans="1:21" ht="15" customHeight="1" outlineLevel="1" x14ac:dyDescent="0.35">
      <c r="A200" s="129"/>
      <c r="B200" s="146">
        <v>196</v>
      </c>
      <c r="C200" s="169" t="s">
        <v>1144</v>
      </c>
      <c r="D200" s="170"/>
      <c r="E200" s="171"/>
      <c r="F200" s="169"/>
      <c r="G200" s="169"/>
      <c r="H200" s="169"/>
      <c r="I200" s="172"/>
      <c r="J200" s="173"/>
      <c r="K200" s="174">
        <v>4563918</v>
      </c>
      <c r="L200" s="175"/>
      <c r="M200" s="175"/>
      <c r="N200" s="176"/>
      <c r="O200" s="177">
        <v>4563918</v>
      </c>
      <c r="P200" s="178"/>
      <c r="Q200" s="177">
        <v>4586369.4127695914</v>
      </c>
      <c r="R200" s="179">
        <v>4586369.4127695914</v>
      </c>
      <c r="S200" s="180">
        <v>3.9768176578158099E-4</v>
      </c>
      <c r="T200" s="130"/>
      <c r="U200" s="160"/>
    </row>
    <row r="201" spans="1:21" ht="15" customHeight="1" outlineLevel="2" x14ac:dyDescent="0.35">
      <c r="A201" s="129"/>
      <c r="B201" s="146">
        <v>197</v>
      </c>
      <c r="C201" s="147" t="s">
        <v>1145</v>
      </c>
      <c r="D201" s="148">
        <v>1010140454</v>
      </c>
      <c r="E201" s="149" t="s">
        <v>1146</v>
      </c>
      <c r="F201" s="147" t="s">
        <v>1030</v>
      </c>
      <c r="G201" s="147" t="s">
        <v>1031</v>
      </c>
      <c r="H201" s="147" t="s">
        <v>1032</v>
      </c>
      <c r="I201" s="150"/>
      <c r="J201" s="151" t="s">
        <v>1033</v>
      </c>
      <c r="K201" s="152">
        <v>411859</v>
      </c>
      <c r="L201" s="153">
        <v>45291</v>
      </c>
      <c r="M201" s="153">
        <v>45336</v>
      </c>
      <c r="N201" s="154">
        <v>92</v>
      </c>
      <c r="O201" s="155">
        <v>411859</v>
      </c>
      <c r="P201" s="156">
        <v>1.0130258381379456</v>
      </c>
      <c r="Q201" s="157">
        <v>417223.80866965611</v>
      </c>
      <c r="R201" s="158">
        <v>417223.80866965611</v>
      </c>
      <c r="S201" s="159">
        <v>3.6177264852651518E-5</v>
      </c>
      <c r="T201" s="130"/>
      <c r="U201" s="160"/>
    </row>
    <row r="202" spans="1:21" ht="15" customHeight="1" outlineLevel="2" x14ac:dyDescent="0.35">
      <c r="A202" s="129"/>
      <c r="B202" s="146">
        <v>198</v>
      </c>
      <c r="C202" s="147" t="s">
        <v>1145</v>
      </c>
      <c r="D202" s="148">
        <v>1010140454</v>
      </c>
      <c r="E202" s="149" t="s">
        <v>1146</v>
      </c>
      <c r="F202" s="147" t="s">
        <v>1030</v>
      </c>
      <c r="G202" s="147" t="s">
        <v>1031</v>
      </c>
      <c r="H202" s="147" t="s">
        <v>1032</v>
      </c>
      <c r="I202" s="150"/>
      <c r="J202" s="151" t="s">
        <v>1034</v>
      </c>
      <c r="K202" s="152">
        <v>556488</v>
      </c>
      <c r="L202" s="153">
        <v>45292</v>
      </c>
      <c r="M202" s="153">
        <v>45702</v>
      </c>
      <c r="N202" s="154">
        <v>-274</v>
      </c>
      <c r="O202" s="155">
        <v>556488</v>
      </c>
      <c r="P202" s="156">
        <v>1</v>
      </c>
      <c r="Q202" s="157">
        <v>556488</v>
      </c>
      <c r="R202" s="158">
        <v>556488</v>
      </c>
      <c r="S202" s="159">
        <v>4.8252792254390148E-5</v>
      </c>
      <c r="T202" s="130"/>
      <c r="U202" s="160"/>
    </row>
    <row r="203" spans="1:21" ht="15" customHeight="1" outlineLevel="2" x14ac:dyDescent="0.35">
      <c r="A203" s="129"/>
      <c r="B203" s="146">
        <v>199</v>
      </c>
      <c r="C203" s="147" t="s">
        <v>1145</v>
      </c>
      <c r="D203" s="148">
        <v>1010140454</v>
      </c>
      <c r="E203" s="149" t="s">
        <v>1146</v>
      </c>
      <c r="F203" s="147" t="s">
        <v>1030</v>
      </c>
      <c r="G203" s="147" t="s">
        <v>1031</v>
      </c>
      <c r="H203" s="147" t="s">
        <v>1032</v>
      </c>
      <c r="I203" s="150"/>
      <c r="J203" s="151" t="s">
        <v>746</v>
      </c>
      <c r="K203" s="152">
        <v>25531</v>
      </c>
      <c r="L203" s="153">
        <v>45292</v>
      </c>
      <c r="M203" s="153">
        <v>45688</v>
      </c>
      <c r="N203" s="154">
        <v>-260</v>
      </c>
      <c r="O203" s="155">
        <v>25531</v>
      </c>
      <c r="P203" s="156">
        <v>1</v>
      </c>
      <c r="Q203" s="157">
        <v>25531</v>
      </c>
      <c r="R203" s="158">
        <v>25531</v>
      </c>
      <c r="S203" s="159">
        <v>2.2137800618285298E-6</v>
      </c>
      <c r="T203" s="130"/>
      <c r="U203" s="160"/>
    </row>
    <row r="204" spans="1:21" ht="15" customHeight="1" outlineLevel="2" x14ac:dyDescent="0.35">
      <c r="A204" s="129"/>
      <c r="B204" s="146">
        <v>200</v>
      </c>
      <c r="C204" s="147" t="s">
        <v>1145</v>
      </c>
      <c r="D204" s="148">
        <v>1010140454</v>
      </c>
      <c r="E204" s="149" t="s">
        <v>1146</v>
      </c>
      <c r="F204" s="147" t="s">
        <v>1030</v>
      </c>
      <c r="G204" s="147" t="s">
        <v>1031</v>
      </c>
      <c r="H204" s="147" t="s">
        <v>1032</v>
      </c>
      <c r="I204" s="150"/>
      <c r="J204" s="151" t="s">
        <v>199</v>
      </c>
      <c r="K204" s="152">
        <v>566894</v>
      </c>
      <c r="L204" s="153">
        <v>45292</v>
      </c>
      <c r="M204" s="153">
        <v>45473</v>
      </c>
      <c r="N204" s="154">
        <v>-45</v>
      </c>
      <c r="O204" s="155">
        <v>566894</v>
      </c>
      <c r="P204" s="156">
        <v>1</v>
      </c>
      <c r="Q204" s="157">
        <v>566894</v>
      </c>
      <c r="R204" s="158">
        <v>566894</v>
      </c>
      <c r="S204" s="159">
        <v>4.9155091236936374E-5</v>
      </c>
      <c r="T204" s="130"/>
      <c r="U204" s="160"/>
    </row>
    <row r="205" spans="1:21" s="161" customFormat="1" ht="15" customHeight="1" outlineLevel="2" x14ac:dyDescent="0.4">
      <c r="A205" s="129"/>
      <c r="B205" s="146">
        <v>201</v>
      </c>
      <c r="C205" s="147" t="s">
        <v>1145</v>
      </c>
      <c r="D205" s="148">
        <v>1010140454</v>
      </c>
      <c r="E205" s="149" t="s">
        <v>1146</v>
      </c>
      <c r="F205" s="147" t="s">
        <v>1030</v>
      </c>
      <c r="G205" s="147" t="s">
        <v>1031</v>
      </c>
      <c r="H205" s="147" t="s">
        <v>1032</v>
      </c>
      <c r="I205" s="150"/>
      <c r="J205" s="151" t="s">
        <v>1035</v>
      </c>
      <c r="K205" s="152">
        <v>724266</v>
      </c>
      <c r="L205" s="153">
        <v>45443</v>
      </c>
      <c r="M205" s="153">
        <v>45443</v>
      </c>
      <c r="N205" s="154">
        <v>-15</v>
      </c>
      <c r="O205" s="155">
        <v>724266</v>
      </c>
      <c r="P205" s="156">
        <v>1</v>
      </c>
      <c r="Q205" s="157">
        <v>724266</v>
      </c>
      <c r="R205" s="158">
        <v>724266</v>
      </c>
      <c r="S205" s="159">
        <v>6.2800737544957191E-5</v>
      </c>
      <c r="T205" s="130"/>
      <c r="U205" s="160"/>
    </row>
    <row r="206" spans="1:21" ht="15" customHeight="1" outlineLevel="2" x14ac:dyDescent="0.35">
      <c r="A206" s="129"/>
      <c r="B206" s="146">
        <v>202</v>
      </c>
      <c r="C206" s="147" t="s">
        <v>1145</v>
      </c>
      <c r="D206" s="148">
        <v>1010140454</v>
      </c>
      <c r="E206" s="149" t="s">
        <v>1146</v>
      </c>
      <c r="F206" s="147" t="s">
        <v>1030</v>
      </c>
      <c r="G206" s="147" t="s">
        <v>1031</v>
      </c>
      <c r="H206" s="147" t="s">
        <v>1032</v>
      </c>
      <c r="I206" s="150"/>
      <c r="J206" s="151" t="s">
        <v>748</v>
      </c>
      <c r="K206" s="152">
        <v>458680</v>
      </c>
      <c r="L206" s="153" t="s">
        <v>1036</v>
      </c>
      <c r="M206" s="153" t="s">
        <v>1036</v>
      </c>
      <c r="N206" s="154">
        <v>0</v>
      </c>
      <c r="O206" s="155">
        <v>458680</v>
      </c>
      <c r="P206" s="156">
        <v>1</v>
      </c>
      <c r="Q206" s="157">
        <v>458680</v>
      </c>
      <c r="R206" s="158">
        <v>458680</v>
      </c>
      <c r="S206" s="159">
        <v>3.9771910178195524E-5</v>
      </c>
      <c r="T206" s="130"/>
      <c r="U206" s="160"/>
    </row>
    <row r="207" spans="1:21" ht="15" customHeight="1" outlineLevel="1" x14ac:dyDescent="0.35">
      <c r="A207" s="129"/>
      <c r="B207" s="146">
        <v>203</v>
      </c>
      <c r="C207" s="169" t="s">
        <v>1147</v>
      </c>
      <c r="D207" s="170"/>
      <c r="E207" s="171"/>
      <c r="F207" s="169"/>
      <c r="G207" s="169"/>
      <c r="H207" s="169"/>
      <c r="I207" s="172"/>
      <c r="J207" s="173"/>
      <c r="K207" s="174">
        <v>2743718</v>
      </c>
      <c r="L207" s="175"/>
      <c r="M207" s="175"/>
      <c r="N207" s="176"/>
      <c r="O207" s="177">
        <v>2743718</v>
      </c>
      <c r="P207" s="178"/>
      <c r="Q207" s="177">
        <v>2749082.808669656</v>
      </c>
      <c r="R207" s="179">
        <v>2749082.808669656</v>
      </c>
      <c r="S207" s="180">
        <v>2.3837157612895929E-4</v>
      </c>
      <c r="T207" s="130"/>
      <c r="U207" s="160"/>
    </row>
    <row r="208" spans="1:21" ht="15" customHeight="1" outlineLevel="2" x14ac:dyDescent="0.35">
      <c r="A208" s="129"/>
      <c r="B208" s="146">
        <v>204</v>
      </c>
      <c r="C208" s="147" t="s">
        <v>1148</v>
      </c>
      <c r="D208" s="148">
        <v>1073327888</v>
      </c>
      <c r="E208" s="149" t="s">
        <v>1149</v>
      </c>
      <c r="F208" s="147" t="s">
        <v>1030</v>
      </c>
      <c r="G208" s="147" t="s">
        <v>1031</v>
      </c>
      <c r="H208" s="147" t="s">
        <v>1032</v>
      </c>
      <c r="I208" s="150"/>
      <c r="J208" s="151" t="s">
        <v>1033</v>
      </c>
      <c r="K208" s="152">
        <v>559983</v>
      </c>
      <c r="L208" s="153">
        <v>45291</v>
      </c>
      <c r="M208" s="153">
        <v>45336</v>
      </c>
      <c r="N208" s="154">
        <v>92</v>
      </c>
      <c r="O208" s="155">
        <v>559983</v>
      </c>
      <c r="P208" s="156">
        <v>1.0130258381379456</v>
      </c>
      <c r="Q208" s="157">
        <v>567277.24791800114</v>
      </c>
      <c r="R208" s="158">
        <v>567277.24791800114</v>
      </c>
      <c r="S208" s="159">
        <v>4.9188322469540197E-5</v>
      </c>
      <c r="T208" s="130"/>
      <c r="U208" s="160"/>
    </row>
    <row r="209" spans="1:21" ht="15" customHeight="1" outlineLevel="2" x14ac:dyDescent="0.35">
      <c r="A209" s="129"/>
      <c r="B209" s="146">
        <v>205</v>
      </c>
      <c r="C209" s="147" t="s">
        <v>1148</v>
      </c>
      <c r="D209" s="148">
        <v>1073327888</v>
      </c>
      <c r="E209" s="149" t="s">
        <v>1149</v>
      </c>
      <c r="F209" s="147" t="s">
        <v>1030</v>
      </c>
      <c r="G209" s="147" t="s">
        <v>1031</v>
      </c>
      <c r="H209" s="147" t="s">
        <v>1032</v>
      </c>
      <c r="I209" s="150"/>
      <c r="J209" s="151" t="s">
        <v>1034</v>
      </c>
      <c r="K209" s="152">
        <v>531814</v>
      </c>
      <c r="L209" s="153">
        <v>45292</v>
      </c>
      <c r="M209" s="153">
        <v>45702</v>
      </c>
      <c r="N209" s="154">
        <v>-274</v>
      </c>
      <c r="O209" s="155">
        <v>531814</v>
      </c>
      <c r="P209" s="156">
        <v>1</v>
      </c>
      <c r="Q209" s="157">
        <v>531814</v>
      </c>
      <c r="R209" s="158">
        <v>531814</v>
      </c>
      <c r="S209" s="159">
        <v>4.6113322227929876E-5</v>
      </c>
      <c r="T209" s="130"/>
      <c r="U209" s="160"/>
    </row>
    <row r="210" spans="1:21" s="161" customFormat="1" ht="15" customHeight="1" outlineLevel="2" x14ac:dyDescent="0.4">
      <c r="A210" s="129"/>
      <c r="B210" s="146">
        <v>206</v>
      </c>
      <c r="C210" s="147" t="s">
        <v>1148</v>
      </c>
      <c r="D210" s="148">
        <v>1073327888</v>
      </c>
      <c r="E210" s="149" t="s">
        <v>1149</v>
      </c>
      <c r="F210" s="147" t="s">
        <v>1030</v>
      </c>
      <c r="G210" s="147" t="s">
        <v>1031</v>
      </c>
      <c r="H210" s="147" t="s">
        <v>1032</v>
      </c>
      <c r="I210" s="150"/>
      <c r="J210" s="151" t="s">
        <v>746</v>
      </c>
      <c r="K210" s="152">
        <v>23702</v>
      </c>
      <c r="L210" s="153">
        <v>45292</v>
      </c>
      <c r="M210" s="153">
        <v>45688</v>
      </c>
      <c r="N210" s="154">
        <v>-260</v>
      </c>
      <c r="O210" s="155">
        <v>23702</v>
      </c>
      <c r="P210" s="156">
        <v>1</v>
      </c>
      <c r="Q210" s="157">
        <v>23702</v>
      </c>
      <c r="R210" s="158">
        <v>23702</v>
      </c>
      <c r="S210" s="159">
        <v>2.0551883994148215E-6</v>
      </c>
      <c r="T210" s="130"/>
      <c r="U210" s="160"/>
    </row>
    <row r="211" spans="1:21" ht="15" customHeight="1" outlineLevel="2" x14ac:dyDescent="0.35">
      <c r="A211" s="129"/>
      <c r="B211" s="146">
        <v>207</v>
      </c>
      <c r="C211" s="147" t="s">
        <v>1148</v>
      </c>
      <c r="D211" s="148">
        <v>1073327888</v>
      </c>
      <c r="E211" s="149" t="s">
        <v>1149</v>
      </c>
      <c r="F211" s="147" t="s">
        <v>1030</v>
      </c>
      <c r="G211" s="147" t="s">
        <v>1031</v>
      </c>
      <c r="H211" s="147" t="s">
        <v>1032</v>
      </c>
      <c r="I211" s="150"/>
      <c r="J211" s="151" t="s">
        <v>199</v>
      </c>
      <c r="K211" s="152">
        <v>552311</v>
      </c>
      <c r="L211" s="153">
        <v>45292</v>
      </c>
      <c r="M211" s="153">
        <v>45473</v>
      </c>
      <c r="N211" s="154">
        <v>-45</v>
      </c>
      <c r="O211" s="155">
        <v>552311</v>
      </c>
      <c r="P211" s="156">
        <v>1</v>
      </c>
      <c r="Q211" s="157">
        <v>552311</v>
      </c>
      <c r="R211" s="158">
        <v>552311</v>
      </c>
      <c r="S211" s="159">
        <v>4.7890606702776116E-5</v>
      </c>
      <c r="T211" s="130"/>
      <c r="U211" s="160"/>
    </row>
    <row r="212" spans="1:21" ht="15" customHeight="1" outlineLevel="2" x14ac:dyDescent="0.35">
      <c r="A212" s="129"/>
      <c r="B212" s="146">
        <v>208</v>
      </c>
      <c r="C212" s="147" t="s">
        <v>1148</v>
      </c>
      <c r="D212" s="148">
        <v>1073327888</v>
      </c>
      <c r="E212" s="149" t="s">
        <v>1149</v>
      </c>
      <c r="F212" s="147" t="s">
        <v>1030</v>
      </c>
      <c r="G212" s="147" t="s">
        <v>1031</v>
      </c>
      <c r="H212" s="147" t="s">
        <v>1032</v>
      </c>
      <c r="I212" s="150"/>
      <c r="J212" s="151" t="s">
        <v>1035</v>
      </c>
      <c r="K212" s="152">
        <v>1144266</v>
      </c>
      <c r="L212" s="153">
        <v>45443</v>
      </c>
      <c r="M212" s="153">
        <v>45443</v>
      </c>
      <c r="N212" s="154">
        <v>-15</v>
      </c>
      <c r="O212" s="155">
        <v>1144266</v>
      </c>
      <c r="P212" s="156">
        <v>1</v>
      </c>
      <c r="Q212" s="157">
        <v>1144266</v>
      </c>
      <c r="R212" s="158">
        <v>1144266</v>
      </c>
      <c r="S212" s="159">
        <v>9.921872453990382E-5</v>
      </c>
      <c r="T212" s="130"/>
      <c r="U212" s="160"/>
    </row>
    <row r="213" spans="1:21" ht="15" customHeight="1" outlineLevel="2" x14ac:dyDescent="0.35">
      <c r="A213" s="129"/>
      <c r="B213" s="146">
        <v>209</v>
      </c>
      <c r="C213" s="147" t="s">
        <v>1148</v>
      </c>
      <c r="D213" s="148">
        <v>1073327888</v>
      </c>
      <c r="E213" s="149" t="s">
        <v>1149</v>
      </c>
      <c r="F213" s="147" t="s">
        <v>1030</v>
      </c>
      <c r="G213" s="147" t="s">
        <v>1031</v>
      </c>
      <c r="H213" s="147" t="s">
        <v>1032</v>
      </c>
      <c r="I213" s="150"/>
      <c r="J213" s="151" t="s">
        <v>748</v>
      </c>
      <c r="K213" s="152">
        <v>518122</v>
      </c>
      <c r="L213" s="153" t="s">
        <v>1036</v>
      </c>
      <c r="M213" s="153" t="s">
        <v>1036</v>
      </c>
      <c r="N213" s="154">
        <v>0</v>
      </c>
      <c r="O213" s="155">
        <v>518122</v>
      </c>
      <c r="P213" s="156">
        <v>1</v>
      </c>
      <c r="Q213" s="157">
        <v>518122</v>
      </c>
      <c r="R213" s="158">
        <v>518122</v>
      </c>
      <c r="S213" s="159">
        <v>4.4926095851894615E-5</v>
      </c>
      <c r="T213" s="130"/>
      <c r="U213" s="160"/>
    </row>
    <row r="214" spans="1:21" ht="15" customHeight="1" outlineLevel="1" x14ac:dyDescent="0.35">
      <c r="A214" s="129"/>
      <c r="B214" s="146">
        <v>210</v>
      </c>
      <c r="C214" s="169" t="s">
        <v>1150</v>
      </c>
      <c r="D214" s="170"/>
      <c r="E214" s="171"/>
      <c r="F214" s="169"/>
      <c r="G214" s="169"/>
      <c r="H214" s="169"/>
      <c r="I214" s="172"/>
      <c r="J214" s="173"/>
      <c r="K214" s="174">
        <v>3330198</v>
      </c>
      <c r="L214" s="175"/>
      <c r="M214" s="175"/>
      <c r="N214" s="176"/>
      <c r="O214" s="177">
        <v>3330198</v>
      </c>
      <c r="P214" s="178"/>
      <c r="Q214" s="177">
        <v>3337492.2479180014</v>
      </c>
      <c r="R214" s="179">
        <v>3337492.2479180014</v>
      </c>
      <c r="S214" s="180">
        <v>2.8939226019145944E-4</v>
      </c>
      <c r="T214" s="130"/>
      <c r="U214" s="160"/>
    </row>
    <row r="215" spans="1:21" s="161" customFormat="1" ht="15" customHeight="1" outlineLevel="2" x14ac:dyDescent="0.4">
      <c r="A215" s="129"/>
      <c r="B215" s="146">
        <v>211</v>
      </c>
      <c r="C215" s="147" t="s">
        <v>1151</v>
      </c>
      <c r="D215" s="148">
        <v>52071529</v>
      </c>
      <c r="E215" s="149" t="s">
        <v>1152</v>
      </c>
      <c r="F215" s="147" t="s">
        <v>1030</v>
      </c>
      <c r="G215" s="147" t="s">
        <v>1031</v>
      </c>
      <c r="H215" s="147" t="s">
        <v>1032</v>
      </c>
      <c r="I215" s="150"/>
      <c r="J215" s="151" t="s">
        <v>1033</v>
      </c>
      <c r="K215" s="152">
        <v>2460076</v>
      </c>
      <c r="L215" s="153">
        <v>45291</v>
      </c>
      <c r="M215" s="153">
        <v>45336</v>
      </c>
      <c r="N215" s="154">
        <v>92</v>
      </c>
      <c r="O215" s="155">
        <v>2460076</v>
      </c>
      <c r="P215" s="156">
        <v>1.0130258381379456</v>
      </c>
      <c r="Q215" s="157">
        <v>2492120.5517830444</v>
      </c>
      <c r="R215" s="158">
        <v>2492120.5517830444</v>
      </c>
      <c r="S215" s="159">
        <v>2.1609050915398603E-4</v>
      </c>
      <c r="T215" s="130"/>
      <c r="U215" s="160"/>
    </row>
    <row r="216" spans="1:21" ht="15" customHeight="1" outlineLevel="2" x14ac:dyDescent="0.35">
      <c r="A216" s="129"/>
      <c r="B216" s="146">
        <v>212</v>
      </c>
      <c r="C216" s="147" t="s">
        <v>1151</v>
      </c>
      <c r="D216" s="148">
        <v>52071529</v>
      </c>
      <c r="E216" s="149" t="s">
        <v>1152</v>
      </c>
      <c r="F216" s="147" t="s">
        <v>1030</v>
      </c>
      <c r="G216" s="147" t="s">
        <v>1031</v>
      </c>
      <c r="H216" s="147" t="s">
        <v>1032</v>
      </c>
      <c r="I216" s="150"/>
      <c r="J216" s="151" t="s">
        <v>1034</v>
      </c>
      <c r="K216" s="152">
        <v>784299</v>
      </c>
      <c r="L216" s="153">
        <v>45292</v>
      </c>
      <c r="M216" s="153">
        <v>45702</v>
      </c>
      <c r="N216" s="154">
        <v>-274</v>
      </c>
      <c r="O216" s="155">
        <v>784299</v>
      </c>
      <c r="P216" s="156">
        <v>1</v>
      </c>
      <c r="Q216" s="157">
        <v>784299</v>
      </c>
      <c r="R216" s="158">
        <v>784299</v>
      </c>
      <c r="S216" s="159">
        <v>6.8006168528927737E-5</v>
      </c>
      <c r="T216" s="130"/>
      <c r="U216" s="160"/>
    </row>
    <row r="217" spans="1:21" ht="15" customHeight="1" outlineLevel="2" x14ac:dyDescent="0.35">
      <c r="A217" s="129"/>
      <c r="B217" s="146">
        <v>213</v>
      </c>
      <c r="C217" s="147" t="s">
        <v>1151</v>
      </c>
      <c r="D217" s="148">
        <v>52071529</v>
      </c>
      <c r="E217" s="149" t="s">
        <v>1152</v>
      </c>
      <c r="F217" s="147" t="s">
        <v>1030</v>
      </c>
      <c r="G217" s="147" t="s">
        <v>1031</v>
      </c>
      <c r="H217" s="147" t="s">
        <v>1032</v>
      </c>
      <c r="I217" s="150"/>
      <c r="J217" s="151" t="s">
        <v>746</v>
      </c>
      <c r="K217" s="152">
        <v>36005</v>
      </c>
      <c r="L217" s="153">
        <v>45292</v>
      </c>
      <c r="M217" s="153">
        <v>45688</v>
      </c>
      <c r="N217" s="154">
        <v>-260</v>
      </c>
      <c r="O217" s="155">
        <v>36005</v>
      </c>
      <c r="P217" s="156">
        <v>1</v>
      </c>
      <c r="Q217" s="157">
        <v>36005</v>
      </c>
      <c r="R217" s="158">
        <v>36005</v>
      </c>
      <c r="S217" s="159">
        <v>3.1219752898882224E-6</v>
      </c>
      <c r="T217" s="130"/>
      <c r="U217" s="160"/>
    </row>
    <row r="218" spans="1:21" ht="15" customHeight="1" outlineLevel="2" x14ac:dyDescent="0.35">
      <c r="A218" s="129"/>
      <c r="B218" s="146">
        <v>214</v>
      </c>
      <c r="C218" s="147" t="s">
        <v>1151</v>
      </c>
      <c r="D218" s="148">
        <v>52071529</v>
      </c>
      <c r="E218" s="149" t="s">
        <v>1152</v>
      </c>
      <c r="F218" s="147" t="s">
        <v>1030</v>
      </c>
      <c r="G218" s="147" t="s">
        <v>1031</v>
      </c>
      <c r="H218" s="147" t="s">
        <v>1032</v>
      </c>
      <c r="I218" s="150"/>
      <c r="J218" s="151" t="s">
        <v>199</v>
      </c>
      <c r="K218" s="152">
        <v>612632</v>
      </c>
      <c r="L218" s="153">
        <v>45292</v>
      </c>
      <c r="M218" s="153">
        <v>45473</v>
      </c>
      <c r="N218" s="154">
        <v>-45</v>
      </c>
      <c r="O218" s="155">
        <v>612632</v>
      </c>
      <c r="P218" s="156">
        <v>1</v>
      </c>
      <c r="Q218" s="157">
        <v>612632</v>
      </c>
      <c r="R218" s="158">
        <v>612632</v>
      </c>
      <c r="S218" s="159">
        <v>5.3121010020686058E-5</v>
      </c>
      <c r="T218" s="130"/>
      <c r="U218" s="160"/>
    </row>
    <row r="219" spans="1:21" ht="15" customHeight="1" outlineLevel="2" x14ac:dyDescent="0.35">
      <c r="A219" s="129"/>
      <c r="B219" s="146">
        <v>215</v>
      </c>
      <c r="C219" s="147" t="s">
        <v>1151</v>
      </c>
      <c r="D219" s="148">
        <v>52071529</v>
      </c>
      <c r="E219" s="149" t="s">
        <v>1152</v>
      </c>
      <c r="F219" s="147" t="s">
        <v>1030</v>
      </c>
      <c r="G219" s="147" t="s">
        <v>1031</v>
      </c>
      <c r="H219" s="147" t="s">
        <v>1032</v>
      </c>
      <c r="I219" s="150"/>
      <c r="J219" s="151" t="s">
        <v>1035</v>
      </c>
      <c r="K219" s="152">
        <v>1143961</v>
      </c>
      <c r="L219" s="153">
        <v>45443</v>
      </c>
      <c r="M219" s="153">
        <v>45443</v>
      </c>
      <c r="N219" s="154">
        <v>-15</v>
      </c>
      <c r="O219" s="155">
        <v>1143961</v>
      </c>
      <c r="P219" s="156">
        <v>1</v>
      </c>
      <c r="Q219" s="157">
        <v>1143961</v>
      </c>
      <c r="R219" s="158">
        <v>1143961</v>
      </c>
      <c r="S219" s="159">
        <v>9.9192278144586053E-5</v>
      </c>
      <c r="T219" s="130"/>
      <c r="U219" s="160"/>
    </row>
    <row r="220" spans="1:21" s="161" customFormat="1" ht="15" customHeight="1" outlineLevel="2" x14ac:dyDescent="0.4">
      <c r="A220" s="129"/>
      <c r="B220" s="146">
        <v>216</v>
      </c>
      <c r="C220" s="147" t="s">
        <v>1151</v>
      </c>
      <c r="D220" s="148">
        <v>52071529</v>
      </c>
      <c r="E220" s="149" t="s">
        <v>1152</v>
      </c>
      <c r="F220" s="147" t="s">
        <v>1030</v>
      </c>
      <c r="G220" s="147" t="s">
        <v>1031</v>
      </c>
      <c r="H220" s="147" t="s">
        <v>1032</v>
      </c>
      <c r="I220" s="150"/>
      <c r="J220" s="151" t="s">
        <v>748</v>
      </c>
      <c r="K220" s="152">
        <v>1353355</v>
      </c>
      <c r="L220" s="153" t="s">
        <v>1036</v>
      </c>
      <c r="M220" s="153" t="s">
        <v>1036</v>
      </c>
      <c r="N220" s="154">
        <v>0</v>
      </c>
      <c r="O220" s="155">
        <v>1353355</v>
      </c>
      <c r="P220" s="156">
        <v>1</v>
      </c>
      <c r="Q220" s="157">
        <v>1353355</v>
      </c>
      <c r="R220" s="158">
        <v>1353355</v>
      </c>
      <c r="S220" s="159">
        <v>1.1734872568939524E-4</v>
      </c>
      <c r="T220" s="130"/>
      <c r="U220" s="160"/>
    </row>
    <row r="221" spans="1:21" s="161" customFormat="1" ht="15" customHeight="1" outlineLevel="1" x14ac:dyDescent="0.4">
      <c r="A221" s="129"/>
      <c r="B221" s="146">
        <v>217</v>
      </c>
      <c r="C221" s="169" t="s">
        <v>1153</v>
      </c>
      <c r="D221" s="170"/>
      <c r="E221" s="171"/>
      <c r="F221" s="169"/>
      <c r="G221" s="169"/>
      <c r="H221" s="169"/>
      <c r="I221" s="172"/>
      <c r="J221" s="173"/>
      <c r="K221" s="174">
        <v>6390328</v>
      </c>
      <c r="L221" s="175"/>
      <c r="M221" s="175"/>
      <c r="N221" s="176"/>
      <c r="O221" s="177">
        <v>6390328</v>
      </c>
      <c r="P221" s="178"/>
      <c r="Q221" s="177">
        <v>6422372.5517830439</v>
      </c>
      <c r="R221" s="179">
        <v>6422372.5517830439</v>
      </c>
      <c r="S221" s="180">
        <v>5.5688066682746927E-4</v>
      </c>
      <c r="T221" s="130"/>
      <c r="U221" s="160"/>
    </row>
    <row r="222" spans="1:21" ht="15" customHeight="1" outlineLevel="2" x14ac:dyDescent="0.35">
      <c r="A222" s="129"/>
      <c r="B222" s="146">
        <v>218</v>
      </c>
      <c r="C222" s="147" t="s">
        <v>1154</v>
      </c>
      <c r="D222" s="148">
        <v>1022424543</v>
      </c>
      <c r="E222" s="149" t="s">
        <v>1155</v>
      </c>
      <c r="F222" s="147" t="s">
        <v>1030</v>
      </c>
      <c r="G222" s="147" t="s">
        <v>1031</v>
      </c>
      <c r="H222" s="147" t="s">
        <v>1032</v>
      </c>
      <c r="I222" s="150"/>
      <c r="J222" s="151" t="s">
        <v>1035</v>
      </c>
      <c r="K222" s="152">
        <v>1051592</v>
      </c>
      <c r="L222" s="153">
        <v>45443</v>
      </c>
      <c r="M222" s="153">
        <v>45443</v>
      </c>
      <c r="N222" s="154">
        <v>-15</v>
      </c>
      <c r="O222" s="155">
        <v>1051592</v>
      </c>
      <c r="P222" s="156">
        <v>1</v>
      </c>
      <c r="Q222" s="157">
        <v>1051592</v>
      </c>
      <c r="R222" s="158">
        <v>1051592</v>
      </c>
      <c r="S222" s="159">
        <v>9.1183008999976001E-5</v>
      </c>
      <c r="T222" s="130"/>
      <c r="U222" s="160"/>
    </row>
    <row r="223" spans="1:21" ht="15" customHeight="1" outlineLevel="1" x14ac:dyDescent="0.35">
      <c r="A223" s="129"/>
      <c r="B223" s="146">
        <v>219</v>
      </c>
      <c r="C223" s="169" t="s">
        <v>1156</v>
      </c>
      <c r="D223" s="170"/>
      <c r="E223" s="171"/>
      <c r="F223" s="169"/>
      <c r="G223" s="169"/>
      <c r="H223" s="169"/>
      <c r="I223" s="172"/>
      <c r="J223" s="173"/>
      <c r="K223" s="174">
        <v>1051592</v>
      </c>
      <c r="L223" s="175"/>
      <c r="M223" s="175"/>
      <c r="N223" s="176"/>
      <c r="O223" s="177">
        <v>1051592</v>
      </c>
      <c r="P223" s="178"/>
      <c r="Q223" s="177">
        <v>1051592</v>
      </c>
      <c r="R223" s="179">
        <v>1051592</v>
      </c>
      <c r="S223" s="180">
        <v>9.1183008999976001E-5</v>
      </c>
      <c r="T223" s="130"/>
      <c r="U223" s="160"/>
    </row>
    <row r="224" spans="1:21" ht="15" customHeight="1" outlineLevel="2" x14ac:dyDescent="0.35">
      <c r="A224" s="129"/>
      <c r="B224" s="146">
        <v>220</v>
      </c>
      <c r="C224" s="147" t="s">
        <v>1157</v>
      </c>
      <c r="D224" s="148">
        <v>1024557691</v>
      </c>
      <c r="E224" s="149" t="s">
        <v>1158</v>
      </c>
      <c r="F224" s="147" t="s">
        <v>1030</v>
      </c>
      <c r="G224" s="147" t="s">
        <v>1031</v>
      </c>
      <c r="H224" s="147" t="s">
        <v>1032</v>
      </c>
      <c r="I224" s="150"/>
      <c r="J224" s="151" t="s">
        <v>1035</v>
      </c>
      <c r="K224" s="152">
        <v>2779643</v>
      </c>
      <c r="L224" s="153">
        <v>45443</v>
      </c>
      <c r="M224" s="153">
        <v>45443</v>
      </c>
      <c r="N224" s="154">
        <v>-15</v>
      </c>
      <c r="O224" s="155">
        <v>2779643</v>
      </c>
      <c r="P224" s="156">
        <v>1</v>
      </c>
      <c r="Q224" s="157">
        <v>2779643</v>
      </c>
      <c r="R224" s="158">
        <v>2779643</v>
      </c>
      <c r="S224" s="159">
        <v>2.4102143482046296E-4</v>
      </c>
      <c r="T224" s="130"/>
      <c r="U224" s="160"/>
    </row>
    <row r="225" spans="1:21" ht="15" customHeight="1" outlineLevel="1" x14ac:dyDescent="0.35">
      <c r="A225" s="129"/>
      <c r="B225" s="146">
        <v>221</v>
      </c>
      <c r="C225" s="169" t="s">
        <v>1159</v>
      </c>
      <c r="D225" s="170"/>
      <c r="E225" s="171"/>
      <c r="F225" s="169"/>
      <c r="G225" s="169"/>
      <c r="H225" s="169"/>
      <c r="I225" s="172"/>
      <c r="J225" s="173"/>
      <c r="K225" s="174">
        <v>2779643</v>
      </c>
      <c r="L225" s="175"/>
      <c r="M225" s="175"/>
      <c r="N225" s="176"/>
      <c r="O225" s="177">
        <v>2779643</v>
      </c>
      <c r="P225" s="178"/>
      <c r="Q225" s="177">
        <v>2779643</v>
      </c>
      <c r="R225" s="179">
        <v>2779643</v>
      </c>
      <c r="S225" s="180">
        <v>2.4102143482046296E-4</v>
      </c>
      <c r="T225" s="130"/>
      <c r="U225" s="160"/>
    </row>
    <row r="226" spans="1:21" ht="15" customHeight="1" outlineLevel="2" x14ac:dyDescent="0.35">
      <c r="A226" s="129"/>
      <c r="B226" s="146">
        <v>222</v>
      </c>
      <c r="C226" s="147" t="s">
        <v>1160</v>
      </c>
      <c r="D226" s="148">
        <v>1023369119</v>
      </c>
      <c r="E226" s="149" t="s">
        <v>1161</v>
      </c>
      <c r="F226" s="147" t="s">
        <v>1030</v>
      </c>
      <c r="G226" s="147" t="s">
        <v>1031</v>
      </c>
      <c r="H226" s="147" t="s">
        <v>1032</v>
      </c>
      <c r="I226" s="150"/>
      <c r="J226" s="151" t="s">
        <v>1035</v>
      </c>
      <c r="K226" s="152">
        <v>346666</v>
      </c>
      <c r="L226" s="153">
        <v>45443</v>
      </c>
      <c r="M226" s="153">
        <v>45443</v>
      </c>
      <c r="N226" s="154">
        <v>-15</v>
      </c>
      <c r="O226" s="155">
        <v>346666</v>
      </c>
      <c r="P226" s="156">
        <v>1</v>
      </c>
      <c r="Q226" s="157">
        <v>346666</v>
      </c>
      <c r="R226" s="158">
        <v>346666</v>
      </c>
      <c r="S226" s="159">
        <v>3.005923304664326E-5</v>
      </c>
      <c r="T226" s="130"/>
      <c r="U226" s="160"/>
    </row>
    <row r="227" spans="1:21" ht="15" customHeight="1" outlineLevel="1" x14ac:dyDescent="0.35">
      <c r="A227" s="129"/>
      <c r="B227" s="146">
        <v>223</v>
      </c>
      <c r="C227" s="169" t="s">
        <v>1162</v>
      </c>
      <c r="D227" s="170"/>
      <c r="E227" s="171"/>
      <c r="F227" s="169"/>
      <c r="G227" s="169"/>
      <c r="H227" s="169"/>
      <c r="I227" s="172"/>
      <c r="J227" s="173"/>
      <c r="K227" s="174">
        <v>346666</v>
      </c>
      <c r="L227" s="175"/>
      <c r="M227" s="175"/>
      <c r="N227" s="176"/>
      <c r="O227" s="177">
        <v>346666</v>
      </c>
      <c r="P227" s="178"/>
      <c r="Q227" s="177">
        <v>346666</v>
      </c>
      <c r="R227" s="179">
        <v>346666</v>
      </c>
      <c r="S227" s="180">
        <v>3.005923304664326E-5</v>
      </c>
      <c r="T227" s="130"/>
      <c r="U227" s="160"/>
    </row>
    <row r="228" spans="1:21" ht="15" customHeight="1" outlineLevel="2" x14ac:dyDescent="0.35">
      <c r="A228" s="129"/>
      <c r="B228" s="146">
        <v>224</v>
      </c>
      <c r="C228" s="147" t="s">
        <v>1163</v>
      </c>
      <c r="D228" s="148">
        <v>1000777454</v>
      </c>
      <c r="E228" s="149" t="s">
        <v>1164</v>
      </c>
      <c r="F228" s="147" t="s">
        <v>1030</v>
      </c>
      <c r="G228" s="147" t="s">
        <v>1031</v>
      </c>
      <c r="H228" s="147" t="s">
        <v>1032</v>
      </c>
      <c r="I228" s="150"/>
      <c r="J228" s="151" t="s">
        <v>1033</v>
      </c>
      <c r="K228" s="152">
        <v>541919</v>
      </c>
      <c r="L228" s="153">
        <v>45291</v>
      </c>
      <c r="M228" s="153">
        <v>45336</v>
      </c>
      <c r="N228" s="154">
        <v>92</v>
      </c>
      <c r="O228" s="155">
        <v>541919</v>
      </c>
      <c r="P228" s="156">
        <v>1.0130258381379456</v>
      </c>
      <c r="Q228" s="157">
        <v>548977.94917787728</v>
      </c>
      <c r="R228" s="158">
        <v>548977.94917787728</v>
      </c>
      <c r="S228" s="159">
        <v>4.7601599556362877E-5</v>
      </c>
      <c r="T228" s="130"/>
      <c r="U228" s="160"/>
    </row>
    <row r="229" spans="1:21" ht="15" customHeight="1" outlineLevel="2" x14ac:dyDescent="0.35">
      <c r="A229" s="129"/>
      <c r="B229" s="146">
        <v>225</v>
      </c>
      <c r="C229" s="147" t="s">
        <v>1163</v>
      </c>
      <c r="D229" s="148">
        <v>1000777454</v>
      </c>
      <c r="E229" s="149" t="s">
        <v>1164</v>
      </c>
      <c r="F229" s="147" t="s">
        <v>1030</v>
      </c>
      <c r="G229" s="147" t="s">
        <v>1031</v>
      </c>
      <c r="H229" s="147" t="s">
        <v>1032</v>
      </c>
      <c r="I229" s="150"/>
      <c r="J229" s="151" t="s">
        <v>1034</v>
      </c>
      <c r="K229" s="152">
        <v>548070</v>
      </c>
      <c r="L229" s="153">
        <v>45292</v>
      </c>
      <c r="M229" s="153">
        <v>45702</v>
      </c>
      <c r="N229" s="154">
        <v>-274</v>
      </c>
      <c r="O229" s="155">
        <v>548070</v>
      </c>
      <c r="P229" s="156">
        <v>1</v>
      </c>
      <c r="Q229" s="157">
        <v>548070</v>
      </c>
      <c r="R229" s="158">
        <v>548070</v>
      </c>
      <c r="S229" s="159">
        <v>4.7522871743620002E-5</v>
      </c>
      <c r="T229" s="130"/>
      <c r="U229" s="160"/>
    </row>
    <row r="230" spans="1:21" s="161" customFormat="1" ht="15" customHeight="1" outlineLevel="2" x14ac:dyDescent="0.4">
      <c r="A230" s="129"/>
      <c r="B230" s="146">
        <v>226</v>
      </c>
      <c r="C230" s="147" t="s">
        <v>1163</v>
      </c>
      <c r="D230" s="148">
        <v>1000777454</v>
      </c>
      <c r="E230" s="149" t="s">
        <v>1164</v>
      </c>
      <c r="F230" s="147" t="s">
        <v>1030</v>
      </c>
      <c r="G230" s="147" t="s">
        <v>1031</v>
      </c>
      <c r="H230" s="147" t="s">
        <v>1032</v>
      </c>
      <c r="I230" s="150"/>
      <c r="J230" s="151" t="s">
        <v>746</v>
      </c>
      <c r="K230" s="152">
        <v>25147</v>
      </c>
      <c r="L230" s="153">
        <v>45292</v>
      </c>
      <c r="M230" s="153">
        <v>45688</v>
      </c>
      <c r="N230" s="154">
        <v>-260</v>
      </c>
      <c r="O230" s="155">
        <v>25147</v>
      </c>
      <c r="P230" s="156">
        <v>1</v>
      </c>
      <c r="Q230" s="157">
        <v>25147</v>
      </c>
      <c r="R230" s="158">
        <v>25147</v>
      </c>
      <c r="S230" s="159">
        <v>2.180483616576007E-6</v>
      </c>
      <c r="T230" s="130"/>
      <c r="U230" s="160"/>
    </row>
    <row r="231" spans="1:21" ht="15" customHeight="1" outlineLevel="2" x14ac:dyDescent="0.35">
      <c r="A231" s="129"/>
      <c r="B231" s="146">
        <v>227</v>
      </c>
      <c r="C231" s="147" t="s">
        <v>1163</v>
      </c>
      <c r="D231" s="148">
        <v>1000777454</v>
      </c>
      <c r="E231" s="149" t="s">
        <v>1164</v>
      </c>
      <c r="F231" s="147" t="s">
        <v>1030</v>
      </c>
      <c r="G231" s="147" t="s">
        <v>1031</v>
      </c>
      <c r="H231" s="147" t="s">
        <v>1032</v>
      </c>
      <c r="I231" s="150"/>
      <c r="J231" s="151" t="s">
        <v>199</v>
      </c>
      <c r="K231" s="152">
        <v>552311</v>
      </c>
      <c r="L231" s="153">
        <v>45292</v>
      </c>
      <c r="M231" s="153">
        <v>45473</v>
      </c>
      <c r="N231" s="154">
        <v>-45</v>
      </c>
      <c r="O231" s="155">
        <v>552311</v>
      </c>
      <c r="P231" s="156">
        <v>1</v>
      </c>
      <c r="Q231" s="157">
        <v>552311</v>
      </c>
      <c r="R231" s="158">
        <v>552311</v>
      </c>
      <c r="S231" s="159">
        <v>4.7890606702776116E-5</v>
      </c>
      <c r="T231" s="130"/>
      <c r="U231" s="160"/>
    </row>
    <row r="232" spans="1:21" ht="15" customHeight="1" outlineLevel="2" x14ac:dyDescent="0.35">
      <c r="A232" s="129"/>
      <c r="B232" s="146">
        <v>228</v>
      </c>
      <c r="C232" s="147" t="s">
        <v>1163</v>
      </c>
      <c r="D232" s="148">
        <v>1000777454</v>
      </c>
      <c r="E232" s="149" t="s">
        <v>1164</v>
      </c>
      <c r="F232" s="147" t="s">
        <v>1030</v>
      </c>
      <c r="G232" s="147" t="s">
        <v>1031</v>
      </c>
      <c r="H232" s="147" t="s">
        <v>1032</v>
      </c>
      <c r="I232" s="150"/>
      <c r="J232" s="151" t="s">
        <v>1035</v>
      </c>
      <c r="K232" s="152">
        <v>624556</v>
      </c>
      <c r="L232" s="153">
        <v>45443</v>
      </c>
      <c r="M232" s="153">
        <v>45443</v>
      </c>
      <c r="N232" s="154">
        <v>-15</v>
      </c>
      <c r="O232" s="155">
        <v>624556</v>
      </c>
      <c r="P232" s="156">
        <v>1</v>
      </c>
      <c r="Q232" s="157">
        <v>624556</v>
      </c>
      <c r="R232" s="158">
        <v>624556</v>
      </c>
      <c r="S232" s="159">
        <v>5.4154934013371166E-5</v>
      </c>
      <c r="T232" s="130"/>
      <c r="U232" s="160"/>
    </row>
    <row r="233" spans="1:21" ht="15" customHeight="1" outlineLevel="2" x14ac:dyDescent="0.35">
      <c r="A233" s="129"/>
      <c r="B233" s="146">
        <v>229</v>
      </c>
      <c r="C233" s="147" t="s">
        <v>1163</v>
      </c>
      <c r="D233" s="148">
        <v>1000777454</v>
      </c>
      <c r="E233" s="149" t="s">
        <v>1164</v>
      </c>
      <c r="F233" s="147" t="s">
        <v>1030</v>
      </c>
      <c r="G233" s="147" t="s">
        <v>1031</v>
      </c>
      <c r="H233" s="147" t="s">
        <v>1032</v>
      </c>
      <c r="I233" s="150"/>
      <c r="J233" s="151" t="s">
        <v>748</v>
      </c>
      <c r="K233" s="152">
        <v>473055</v>
      </c>
      <c r="L233" s="153" t="s">
        <v>1036</v>
      </c>
      <c r="M233" s="153" t="s">
        <v>1036</v>
      </c>
      <c r="N233" s="154">
        <v>0</v>
      </c>
      <c r="O233" s="155">
        <v>473055</v>
      </c>
      <c r="P233" s="156">
        <v>1</v>
      </c>
      <c r="Q233" s="157">
        <v>473055</v>
      </c>
      <c r="R233" s="158">
        <v>473055</v>
      </c>
      <c r="S233" s="159">
        <v>4.1018359137843995E-5</v>
      </c>
      <c r="T233" s="130"/>
      <c r="U233" s="160"/>
    </row>
    <row r="234" spans="1:21" ht="15" customHeight="1" outlineLevel="1" x14ac:dyDescent="0.35">
      <c r="A234" s="129"/>
      <c r="B234" s="146">
        <v>230</v>
      </c>
      <c r="C234" s="169" t="s">
        <v>1165</v>
      </c>
      <c r="D234" s="170"/>
      <c r="E234" s="171"/>
      <c r="F234" s="169"/>
      <c r="G234" s="169"/>
      <c r="H234" s="169"/>
      <c r="I234" s="172"/>
      <c r="J234" s="173"/>
      <c r="K234" s="174">
        <v>2765058</v>
      </c>
      <c r="L234" s="175"/>
      <c r="M234" s="175"/>
      <c r="N234" s="176"/>
      <c r="O234" s="177">
        <v>2765058</v>
      </c>
      <c r="P234" s="178"/>
      <c r="Q234" s="177">
        <v>2772116.949177877</v>
      </c>
      <c r="R234" s="179">
        <v>2772116.949177877</v>
      </c>
      <c r="S234" s="180">
        <v>2.4036885477055016E-4</v>
      </c>
      <c r="T234" s="130"/>
      <c r="U234" s="160"/>
    </row>
    <row r="235" spans="1:21" s="161" customFormat="1" ht="15" customHeight="1" outlineLevel="2" x14ac:dyDescent="0.4">
      <c r="A235" s="129"/>
      <c r="B235" s="146">
        <v>231</v>
      </c>
      <c r="C235" s="147" t="s">
        <v>1166</v>
      </c>
      <c r="D235" s="148">
        <v>1094918429</v>
      </c>
      <c r="E235" s="149" t="s">
        <v>1167</v>
      </c>
      <c r="F235" s="147" t="s">
        <v>1030</v>
      </c>
      <c r="G235" s="147" t="s">
        <v>1031</v>
      </c>
      <c r="H235" s="147" t="s">
        <v>1032</v>
      </c>
      <c r="I235" s="150"/>
      <c r="J235" s="151" t="s">
        <v>1033</v>
      </c>
      <c r="K235" s="152">
        <v>1560606</v>
      </c>
      <c r="L235" s="153">
        <v>45291</v>
      </c>
      <c r="M235" s="153">
        <v>45336</v>
      </c>
      <c r="N235" s="154">
        <v>92</v>
      </c>
      <c r="O235" s="155">
        <v>1560606</v>
      </c>
      <c r="P235" s="156">
        <v>1.0130258381379456</v>
      </c>
      <c r="Q235" s="157">
        <v>1580934.2011531068</v>
      </c>
      <c r="R235" s="158">
        <v>1580934.2011531068</v>
      </c>
      <c r="S235" s="159">
        <v>1.3708200280347662E-4</v>
      </c>
      <c r="T235" s="130"/>
      <c r="U235" s="160"/>
    </row>
    <row r="236" spans="1:21" ht="15" customHeight="1" outlineLevel="2" x14ac:dyDescent="0.35">
      <c r="A236" s="129"/>
      <c r="B236" s="146">
        <v>232</v>
      </c>
      <c r="C236" s="147" t="s">
        <v>1166</v>
      </c>
      <c r="D236" s="148">
        <v>1094918429</v>
      </c>
      <c r="E236" s="149" t="s">
        <v>1167</v>
      </c>
      <c r="F236" s="147" t="s">
        <v>1030</v>
      </c>
      <c r="G236" s="147" t="s">
        <v>1031</v>
      </c>
      <c r="H236" s="147" t="s">
        <v>1032</v>
      </c>
      <c r="I236" s="150"/>
      <c r="J236" s="151" t="s">
        <v>1034</v>
      </c>
      <c r="K236" s="152">
        <v>566752</v>
      </c>
      <c r="L236" s="153">
        <v>45292</v>
      </c>
      <c r="M236" s="153">
        <v>45702</v>
      </c>
      <c r="N236" s="154">
        <v>-274</v>
      </c>
      <c r="O236" s="155">
        <v>566752</v>
      </c>
      <c r="P236" s="156">
        <v>1</v>
      </c>
      <c r="Q236" s="157">
        <v>566752</v>
      </c>
      <c r="R236" s="158">
        <v>566752</v>
      </c>
      <c r="S236" s="159">
        <v>4.9142778488952364E-5</v>
      </c>
      <c r="T236" s="130"/>
      <c r="U236" s="160"/>
    </row>
    <row r="237" spans="1:21" ht="15" customHeight="1" outlineLevel="2" x14ac:dyDescent="0.35">
      <c r="A237" s="129"/>
      <c r="B237" s="146">
        <v>233</v>
      </c>
      <c r="C237" s="147" t="s">
        <v>1166</v>
      </c>
      <c r="D237" s="148">
        <v>1094918429</v>
      </c>
      <c r="E237" s="149" t="s">
        <v>1167</v>
      </c>
      <c r="F237" s="147" t="s">
        <v>1030</v>
      </c>
      <c r="G237" s="147" t="s">
        <v>1031</v>
      </c>
      <c r="H237" s="147" t="s">
        <v>1032</v>
      </c>
      <c r="I237" s="150"/>
      <c r="J237" s="151" t="s">
        <v>746</v>
      </c>
      <c r="K237" s="152">
        <v>24886</v>
      </c>
      <c r="L237" s="153">
        <v>45292</v>
      </c>
      <c r="M237" s="153">
        <v>45688</v>
      </c>
      <c r="N237" s="154">
        <v>-260</v>
      </c>
      <c r="O237" s="155">
        <v>24886</v>
      </c>
      <c r="P237" s="156">
        <v>1</v>
      </c>
      <c r="Q237" s="157">
        <v>24886</v>
      </c>
      <c r="R237" s="158">
        <v>24886</v>
      </c>
      <c r="S237" s="159">
        <v>2.1578524389434331E-6</v>
      </c>
      <c r="T237" s="130"/>
      <c r="U237" s="160"/>
    </row>
    <row r="238" spans="1:21" ht="15" customHeight="1" outlineLevel="2" x14ac:dyDescent="0.35">
      <c r="A238" s="129"/>
      <c r="B238" s="146">
        <v>234</v>
      </c>
      <c r="C238" s="147" t="s">
        <v>1166</v>
      </c>
      <c r="D238" s="148">
        <v>1094918429</v>
      </c>
      <c r="E238" s="149" t="s">
        <v>1167</v>
      </c>
      <c r="F238" s="147" t="s">
        <v>1030</v>
      </c>
      <c r="G238" s="147" t="s">
        <v>1031</v>
      </c>
      <c r="H238" s="147" t="s">
        <v>1032</v>
      </c>
      <c r="I238" s="150"/>
      <c r="J238" s="151" t="s">
        <v>199</v>
      </c>
      <c r="K238" s="152">
        <v>597644</v>
      </c>
      <c r="L238" s="153">
        <v>45292</v>
      </c>
      <c r="M238" s="153">
        <v>45473</v>
      </c>
      <c r="N238" s="154">
        <v>-45</v>
      </c>
      <c r="O238" s="155">
        <v>597644</v>
      </c>
      <c r="P238" s="156">
        <v>1</v>
      </c>
      <c r="Q238" s="157">
        <v>597644</v>
      </c>
      <c r="R238" s="158">
        <v>597644</v>
      </c>
      <c r="S238" s="159">
        <v>5.1821408141923535E-5</v>
      </c>
      <c r="T238" s="130"/>
      <c r="U238" s="160"/>
    </row>
    <row r="239" spans="1:21" ht="15" customHeight="1" outlineLevel="2" x14ac:dyDescent="0.35">
      <c r="A239" s="129"/>
      <c r="B239" s="146">
        <v>235</v>
      </c>
      <c r="C239" s="147" t="s">
        <v>1166</v>
      </c>
      <c r="D239" s="148">
        <v>1094918429</v>
      </c>
      <c r="E239" s="149" t="s">
        <v>1167</v>
      </c>
      <c r="F239" s="147" t="s">
        <v>1030</v>
      </c>
      <c r="G239" s="147" t="s">
        <v>1031</v>
      </c>
      <c r="H239" s="147" t="s">
        <v>1032</v>
      </c>
      <c r="I239" s="150"/>
      <c r="J239" s="151" t="s">
        <v>1035</v>
      </c>
      <c r="K239" s="152">
        <v>704480</v>
      </c>
      <c r="L239" s="153">
        <v>45443</v>
      </c>
      <c r="M239" s="153">
        <v>45443</v>
      </c>
      <c r="N239" s="154">
        <v>-15</v>
      </c>
      <c r="O239" s="155">
        <v>704480</v>
      </c>
      <c r="P239" s="156">
        <v>1</v>
      </c>
      <c r="Q239" s="157">
        <v>704480</v>
      </c>
      <c r="R239" s="158">
        <v>704480</v>
      </c>
      <c r="S239" s="159">
        <v>6.108510351952382E-5</v>
      </c>
      <c r="T239" s="130"/>
      <c r="U239" s="160"/>
    </row>
    <row r="240" spans="1:21" s="161" customFormat="1" ht="15" customHeight="1" outlineLevel="2" x14ac:dyDescent="0.4">
      <c r="A240" s="129"/>
      <c r="B240" s="146">
        <v>236</v>
      </c>
      <c r="C240" s="147" t="s">
        <v>1166</v>
      </c>
      <c r="D240" s="148">
        <v>1094918429</v>
      </c>
      <c r="E240" s="149" t="s">
        <v>1167</v>
      </c>
      <c r="F240" s="147" t="s">
        <v>1030</v>
      </c>
      <c r="G240" s="147" t="s">
        <v>1031</v>
      </c>
      <c r="H240" s="147" t="s">
        <v>1032</v>
      </c>
      <c r="I240" s="150"/>
      <c r="J240" s="151" t="s">
        <v>748</v>
      </c>
      <c r="K240" s="152">
        <v>729722</v>
      </c>
      <c r="L240" s="153" t="s">
        <v>1036</v>
      </c>
      <c r="M240" s="153" t="s">
        <v>1036</v>
      </c>
      <c r="N240" s="154">
        <v>0</v>
      </c>
      <c r="O240" s="155">
        <v>729722</v>
      </c>
      <c r="P240" s="156">
        <v>1</v>
      </c>
      <c r="Q240" s="157">
        <v>729722</v>
      </c>
      <c r="R240" s="158">
        <v>729722</v>
      </c>
      <c r="S240" s="159">
        <v>6.3273824537920107E-5</v>
      </c>
      <c r="T240" s="130"/>
      <c r="U240" s="160"/>
    </row>
    <row r="241" spans="1:21" s="161" customFormat="1" ht="15" customHeight="1" outlineLevel="1" x14ac:dyDescent="0.4">
      <c r="A241" s="129"/>
      <c r="B241" s="146">
        <v>237</v>
      </c>
      <c r="C241" s="169" t="s">
        <v>1168</v>
      </c>
      <c r="D241" s="170"/>
      <c r="E241" s="171"/>
      <c r="F241" s="169"/>
      <c r="G241" s="169"/>
      <c r="H241" s="169"/>
      <c r="I241" s="172"/>
      <c r="J241" s="173"/>
      <c r="K241" s="174">
        <v>4184090</v>
      </c>
      <c r="L241" s="175"/>
      <c r="M241" s="175"/>
      <c r="N241" s="176"/>
      <c r="O241" s="177">
        <v>4184090</v>
      </c>
      <c r="P241" s="178"/>
      <c r="Q241" s="177">
        <v>4204418.201153107</v>
      </c>
      <c r="R241" s="179">
        <v>4204418.201153107</v>
      </c>
      <c r="S241" s="180">
        <v>3.6456296993073992E-4</v>
      </c>
      <c r="T241" s="130"/>
      <c r="U241" s="160"/>
    </row>
    <row r="242" spans="1:21" ht="15" customHeight="1" outlineLevel="2" x14ac:dyDescent="0.35">
      <c r="A242" s="129"/>
      <c r="B242" s="146">
        <v>238</v>
      </c>
      <c r="C242" s="147" t="s">
        <v>1169</v>
      </c>
      <c r="D242" s="148">
        <v>1000659038</v>
      </c>
      <c r="E242" s="149" t="s">
        <v>1170</v>
      </c>
      <c r="F242" s="147" t="s">
        <v>1030</v>
      </c>
      <c r="G242" s="147" t="s">
        <v>1031</v>
      </c>
      <c r="H242" s="147" t="s">
        <v>1032</v>
      </c>
      <c r="I242" s="150"/>
      <c r="J242" s="151" t="s">
        <v>1033</v>
      </c>
      <c r="K242" s="152">
        <v>3852781</v>
      </c>
      <c r="L242" s="153">
        <v>45291</v>
      </c>
      <c r="M242" s="153">
        <v>45336</v>
      </c>
      <c r="N242" s="154">
        <v>92</v>
      </c>
      <c r="O242" s="155">
        <v>3852781</v>
      </c>
      <c r="P242" s="156">
        <v>1.0130258381379456</v>
      </c>
      <c r="Q242" s="157">
        <v>3902966.7016869518</v>
      </c>
      <c r="R242" s="158">
        <v>3902966.7016869518</v>
      </c>
      <c r="S242" s="159">
        <v>3.3842426329463136E-4</v>
      </c>
      <c r="T242" s="130"/>
      <c r="U242" s="160"/>
    </row>
    <row r="243" spans="1:21" ht="15" customHeight="1" outlineLevel="2" x14ac:dyDescent="0.35">
      <c r="A243" s="129"/>
      <c r="B243" s="146">
        <v>239</v>
      </c>
      <c r="C243" s="147" t="s">
        <v>1169</v>
      </c>
      <c r="D243" s="148">
        <v>1000659038</v>
      </c>
      <c r="E243" s="149" t="s">
        <v>1170</v>
      </c>
      <c r="F243" s="147" t="s">
        <v>1030</v>
      </c>
      <c r="G243" s="147" t="s">
        <v>1031</v>
      </c>
      <c r="H243" s="147" t="s">
        <v>1032</v>
      </c>
      <c r="I243" s="150"/>
      <c r="J243" s="151" t="s">
        <v>1034</v>
      </c>
      <c r="K243" s="152">
        <v>1321343</v>
      </c>
      <c r="L243" s="153">
        <v>45292</v>
      </c>
      <c r="M243" s="153">
        <v>45702</v>
      </c>
      <c r="N243" s="154">
        <v>-274</v>
      </c>
      <c r="O243" s="155">
        <v>1321343</v>
      </c>
      <c r="P243" s="156">
        <v>1</v>
      </c>
      <c r="Q243" s="157">
        <v>1321343</v>
      </c>
      <c r="R243" s="158">
        <v>1321343</v>
      </c>
      <c r="S243" s="159">
        <v>1.1457298140443755E-4</v>
      </c>
      <c r="T243" s="130"/>
      <c r="U243" s="160"/>
    </row>
    <row r="244" spans="1:21" ht="15" customHeight="1" outlineLevel="2" x14ac:dyDescent="0.35">
      <c r="A244" s="129"/>
      <c r="B244" s="146">
        <v>240</v>
      </c>
      <c r="C244" s="147" t="s">
        <v>1169</v>
      </c>
      <c r="D244" s="148">
        <v>1000659038</v>
      </c>
      <c r="E244" s="149" t="s">
        <v>1170</v>
      </c>
      <c r="F244" s="147" t="s">
        <v>1030</v>
      </c>
      <c r="G244" s="147" t="s">
        <v>1031</v>
      </c>
      <c r="H244" s="147" t="s">
        <v>1032</v>
      </c>
      <c r="I244" s="150"/>
      <c r="J244" s="151" t="s">
        <v>746</v>
      </c>
      <c r="K244" s="152">
        <v>60717</v>
      </c>
      <c r="L244" s="153">
        <v>45292</v>
      </c>
      <c r="M244" s="153">
        <v>45688</v>
      </c>
      <c r="N244" s="154">
        <v>-260</v>
      </c>
      <c r="O244" s="155">
        <v>60717</v>
      </c>
      <c r="P244" s="156">
        <v>1</v>
      </c>
      <c r="Q244" s="157">
        <v>60717</v>
      </c>
      <c r="R244" s="158">
        <v>60717</v>
      </c>
      <c r="S244" s="159">
        <v>5.2647402770766066E-6</v>
      </c>
      <c r="T244" s="130"/>
      <c r="U244" s="160"/>
    </row>
    <row r="245" spans="1:21" s="161" customFormat="1" ht="15" customHeight="1" outlineLevel="2" x14ac:dyDescent="0.4">
      <c r="A245" s="129"/>
      <c r="B245" s="146">
        <v>241</v>
      </c>
      <c r="C245" s="147" t="s">
        <v>1169</v>
      </c>
      <c r="D245" s="148">
        <v>1000659038</v>
      </c>
      <c r="E245" s="149" t="s">
        <v>1170</v>
      </c>
      <c r="F245" s="147" t="s">
        <v>1030</v>
      </c>
      <c r="G245" s="147" t="s">
        <v>1031</v>
      </c>
      <c r="H245" s="147" t="s">
        <v>1032</v>
      </c>
      <c r="I245" s="150"/>
      <c r="J245" s="151" t="s">
        <v>199</v>
      </c>
      <c r="K245" s="152">
        <v>1046533</v>
      </c>
      <c r="L245" s="153">
        <v>45292</v>
      </c>
      <c r="M245" s="153">
        <v>45473</v>
      </c>
      <c r="N245" s="154">
        <v>-45</v>
      </c>
      <c r="O245" s="155">
        <v>1046533</v>
      </c>
      <c r="P245" s="156">
        <v>1</v>
      </c>
      <c r="Q245" s="157">
        <v>1046533</v>
      </c>
      <c r="R245" s="158">
        <v>1046533</v>
      </c>
      <c r="S245" s="159">
        <v>9.0744345675672586E-5</v>
      </c>
      <c r="T245" s="130"/>
      <c r="U245" s="160"/>
    </row>
    <row r="246" spans="1:21" ht="15" customHeight="1" outlineLevel="2" x14ac:dyDescent="0.35">
      <c r="A246" s="129"/>
      <c r="B246" s="146">
        <v>242</v>
      </c>
      <c r="C246" s="147" t="s">
        <v>1169</v>
      </c>
      <c r="D246" s="148">
        <v>1000659038</v>
      </c>
      <c r="E246" s="149" t="s">
        <v>1170</v>
      </c>
      <c r="F246" s="147" t="s">
        <v>1030</v>
      </c>
      <c r="G246" s="147" t="s">
        <v>1031</v>
      </c>
      <c r="H246" s="147" t="s">
        <v>1032</v>
      </c>
      <c r="I246" s="150"/>
      <c r="J246" s="151" t="s">
        <v>1035</v>
      </c>
      <c r="K246" s="152">
        <v>2387466</v>
      </c>
      <c r="L246" s="153">
        <v>45443</v>
      </c>
      <c r="M246" s="153">
        <v>45443</v>
      </c>
      <c r="N246" s="154">
        <v>-15</v>
      </c>
      <c r="O246" s="155">
        <v>2387466</v>
      </c>
      <c r="P246" s="156">
        <v>1</v>
      </c>
      <c r="Q246" s="157">
        <v>2387466</v>
      </c>
      <c r="R246" s="158">
        <v>2387466</v>
      </c>
      <c r="S246" s="159">
        <v>2.0701596604494584E-4</v>
      </c>
      <c r="T246" s="130"/>
      <c r="U246" s="160"/>
    </row>
    <row r="247" spans="1:21" ht="15" customHeight="1" outlineLevel="2" x14ac:dyDescent="0.35">
      <c r="A247" s="129"/>
      <c r="B247" s="146">
        <v>243</v>
      </c>
      <c r="C247" s="147" t="s">
        <v>1169</v>
      </c>
      <c r="D247" s="148">
        <v>1000659038</v>
      </c>
      <c r="E247" s="149" t="s">
        <v>1170</v>
      </c>
      <c r="F247" s="147" t="s">
        <v>1030</v>
      </c>
      <c r="G247" s="147" t="s">
        <v>1031</v>
      </c>
      <c r="H247" s="147" t="s">
        <v>1032</v>
      </c>
      <c r="I247" s="150"/>
      <c r="J247" s="151" t="s">
        <v>748</v>
      </c>
      <c r="K247" s="152">
        <v>2855894</v>
      </c>
      <c r="L247" s="153" t="s">
        <v>1036</v>
      </c>
      <c r="M247" s="153" t="s">
        <v>1036</v>
      </c>
      <c r="N247" s="154">
        <v>0</v>
      </c>
      <c r="O247" s="155">
        <v>2855894</v>
      </c>
      <c r="P247" s="156">
        <v>1</v>
      </c>
      <c r="Q247" s="157">
        <v>2855894</v>
      </c>
      <c r="R247" s="158">
        <v>2855894</v>
      </c>
      <c r="S247" s="159">
        <v>2.476331203593955E-4</v>
      </c>
      <c r="T247" s="130"/>
      <c r="U247" s="160"/>
    </row>
    <row r="248" spans="1:21" ht="15" customHeight="1" outlineLevel="1" x14ac:dyDescent="0.35">
      <c r="A248" s="129"/>
      <c r="B248" s="146">
        <v>244</v>
      </c>
      <c r="C248" s="169" t="s">
        <v>1171</v>
      </c>
      <c r="D248" s="170"/>
      <c r="E248" s="171"/>
      <c r="F248" s="169"/>
      <c r="G248" s="169"/>
      <c r="H248" s="169"/>
      <c r="I248" s="172"/>
      <c r="J248" s="173"/>
      <c r="K248" s="174">
        <v>11524734</v>
      </c>
      <c r="L248" s="175"/>
      <c r="M248" s="175"/>
      <c r="N248" s="176"/>
      <c r="O248" s="177">
        <v>11524734</v>
      </c>
      <c r="P248" s="178"/>
      <c r="Q248" s="177">
        <v>11574919.701686952</v>
      </c>
      <c r="R248" s="179">
        <v>11574919.701686952</v>
      </c>
      <c r="S248" s="180">
        <v>1.0036554170561594E-3</v>
      </c>
      <c r="T248" s="130"/>
      <c r="U248" s="160"/>
    </row>
    <row r="249" spans="1:21" ht="15" customHeight="1" outlineLevel="2" x14ac:dyDescent="0.35">
      <c r="A249" s="129"/>
      <c r="B249" s="146">
        <v>245</v>
      </c>
      <c r="C249" s="147" t="s">
        <v>1172</v>
      </c>
      <c r="D249" s="148">
        <v>1006165168</v>
      </c>
      <c r="E249" s="149" t="s">
        <v>1173</v>
      </c>
      <c r="F249" s="147" t="s">
        <v>1030</v>
      </c>
      <c r="G249" s="147" t="s">
        <v>1031</v>
      </c>
      <c r="H249" s="147" t="s">
        <v>1032</v>
      </c>
      <c r="I249" s="150"/>
      <c r="J249" s="151" t="s">
        <v>1033</v>
      </c>
      <c r="K249" s="152">
        <v>1532606</v>
      </c>
      <c r="L249" s="153">
        <v>45291</v>
      </c>
      <c r="M249" s="153">
        <v>45336</v>
      </c>
      <c r="N249" s="154">
        <v>92</v>
      </c>
      <c r="O249" s="155">
        <v>1532606</v>
      </c>
      <c r="P249" s="156">
        <v>1.0130258381379456</v>
      </c>
      <c r="Q249" s="157">
        <v>1552569.4776852443</v>
      </c>
      <c r="R249" s="158">
        <v>1552569.4776852443</v>
      </c>
      <c r="S249" s="159">
        <v>1.3462251201688645E-4</v>
      </c>
      <c r="T249" s="130"/>
      <c r="U249" s="160"/>
    </row>
    <row r="250" spans="1:21" s="161" customFormat="1" ht="15" customHeight="1" outlineLevel="2" x14ac:dyDescent="0.4">
      <c r="A250" s="129"/>
      <c r="B250" s="146">
        <v>246</v>
      </c>
      <c r="C250" s="147" t="s">
        <v>1172</v>
      </c>
      <c r="D250" s="148">
        <v>1006165168</v>
      </c>
      <c r="E250" s="149" t="s">
        <v>1173</v>
      </c>
      <c r="F250" s="147" t="s">
        <v>1030</v>
      </c>
      <c r="G250" s="147" t="s">
        <v>1031</v>
      </c>
      <c r="H250" s="147" t="s">
        <v>1032</v>
      </c>
      <c r="I250" s="150"/>
      <c r="J250" s="151" t="s">
        <v>1034</v>
      </c>
      <c r="K250" s="152">
        <v>582190</v>
      </c>
      <c r="L250" s="153">
        <v>45292</v>
      </c>
      <c r="M250" s="153">
        <v>45702</v>
      </c>
      <c r="N250" s="154">
        <v>-274</v>
      </c>
      <c r="O250" s="155">
        <v>582190</v>
      </c>
      <c r="P250" s="156">
        <v>1</v>
      </c>
      <c r="Q250" s="157">
        <v>582190</v>
      </c>
      <c r="R250" s="158">
        <v>582190</v>
      </c>
      <c r="S250" s="159">
        <v>5.0481399639495189E-5</v>
      </c>
      <c r="T250" s="130"/>
      <c r="U250" s="160"/>
    </row>
    <row r="251" spans="1:21" ht="15" customHeight="1" outlineLevel="2" x14ac:dyDescent="0.35">
      <c r="A251" s="129"/>
      <c r="B251" s="146">
        <v>247</v>
      </c>
      <c r="C251" s="147" t="s">
        <v>1172</v>
      </c>
      <c r="D251" s="148">
        <v>1006165168</v>
      </c>
      <c r="E251" s="149" t="s">
        <v>1173</v>
      </c>
      <c r="F251" s="147" t="s">
        <v>1030</v>
      </c>
      <c r="G251" s="147" t="s">
        <v>1031</v>
      </c>
      <c r="H251" s="147" t="s">
        <v>1032</v>
      </c>
      <c r="I251" s="150"/>
      <c r="J251" s="151" t="s">
        <v>746</v>
      </c>
      <c r="K251" s="152">
        <v>26713</v>
      </c>
      <c r="L251" s="153">
        <v>45292</v>
      </c>
      <c r="M251" s="153">
        <v>45688</v>
      </c>
      <c r="N251" s="154">
        <v>-260</v>
      </c>
      <c r="O251" s="155">
        <v>26713</v>
      </c>
      <c r="P251" s="156">
        <v>1</v>
      </c>
      <c r="Q251" s="157">
        <v>26713</v>
      </c>
      <c r="R251" s="158">
        <v>26713</v>
      </c>
      <c r="S251" s="159">
        <v>2.316270682371451E-6</v>
      </c>
      <c r="T251" s="130"/>
      <c r="U251" s="160"/>
    </row>
    <row r="252" spans="1:21" ht="15" customHeight="1" outlineLevel="2" x14ac:dyDescent="0.35">
      <c r="A252" s="129"/>
      <c r="B252" s="146">
        <v>248</v>
      </c>
      <c r="C252" s="147" t="s">
        <v>1172</v>
      </c>
      <c r="D252" s="148">
        <v>1006165168</v>
      </c>
      <c r="E252" s="149" t="s">
        <v>1173</v>
      </c>
      <c r="F252" s="147" t="s">
        <v>1030</v>
      </c>
      <c r="G252" s="147" t="s">
        <v>1031</v>
      </c>
      <c r="H252" s="147" t="s">
        <v>1032</v>
      </c>
      <c r="I252" s="150"/>
      <c r="J252" s="151" t="s">
        <v>199</v>
      </c>
      <c r="K252" s="152">
        <v>587066</v>
      </c>
      <c r="L252" s="153">
        <v>45292</v>
      </c>
      <c r="M252" s="153">
        <v>45473</v>
      </c>
      <c r="N252" s="154">
        <v>-45</v>
      </c>
      <c r="O252" s="155">
        <v>587066</v>
      </c>
      <c r="P252" s="156">
        <v>1</v>
      </c>
      <c r="Q252" s="157">
        <v>587066</v>
      </c>
      <c r="R252" s="158">
        <v>587066</v>
      </c>
      <c r="S252" s="159">
        <v>5.0904195126607952E-5</v>
      </c>
      <c r="T252" s="130"/>
      <c r="U252" s="160"/>
    </row>
    <row r="253" spans="1:21" ht="15" customHeight="1" outlineLevel="2" x14ac:dyDescent="0.35">
      <c r="A253" s="129"/>
      <c r="B253" s="146">
        <v>249</v>
      </c>
      <c r="C253" s="147" t="s">
        <v>1172</v>
      </c>
      <c r="D253" s="148">
        <v>1006165168</v>
      </c>
      <c r="E253" s="149" t="s">
        <v>1173</v>
      </c>
      <c r="F253" s="147" t="s">
        <v>1030</v>
      </c>
      <c r="G253" s="147" t="s">
        <v>1031</v>
      </c>
      <c r="H253" s="147" t="s">
        <v>1032</v>
      </c>
      <c r="I253" s="150"/>
      <c r="J253" s="151" t="s">
        <v>1035</v>
      </c>
      <c r="K253" s="152">
        <v>769386</v>
      </c>
      <c r="L253" s="153">
        <v>45443</v>
      </c>
      <c r="M253" s="153">
        <v>45443</v>
      </c>
      <c r="N253" s="154">
        <v>-15</v>
      </c>
      <c r="O253" s="155">
        <v>769386</v>
      </c>
      <c r="P253" s="156">
        <v>1</v>
      </c>
      <c r="Q253" s="157">
        <v>769386</v>
      </c>
      <c r="R253" s="158">
        <v>769386</v>
      </c>
      <c r="S253" s="159">
        <v>6.6713069862128598E-5</v>
      </c>
      <c r="T253" s="130"/>
      <c r="U253" s="160"/>
    </row>
    <row r="254" spans="1:21" ht="15" customHeight="1" outlineLevel="2" x14ac:dyDescent="0.35">
      <c r="A254" s="129"/>
      <c r="B254" s="146">
        <v>250</v>
      </c>
      <c r="C254" s="147" t="s">
        <v>1172</v>
      </c>
      <c r="D254" s="148">
        <v>1006165168</v>
      </c>
      <c r="E254" s="149" t="s">
        <v>1173</v>
      </c>
      <c r="F254" s="147" t="s">
        <v>1030</v>
      </c>
      <c r="G254" s="147" t="s">
        <v>1031</v>
      </c>
      <c r="H254" s="147" t="s">
        <v>1032</v>
      </c>
      <c r="I254" s="150"/>
      <c r="J254" s="151" t="s">
        <v>748</v>
      </c>
      <c r="K254" s="152">
        <v>1214133</v>
      </c>
      <c r="L254" s="153" t="s">
        <v>1036</v>
      </c>
      <c r="M254" s="153" t="s">
        <v>1036</v>
      </c>
      <c r="N254" s="154">
        <v>0</v>
      </c>
      <c r="O254" s="155">
        <v>1214133</v>
      </c>
      <c r="P254" s="156">
        <v>1</v>
      </c>
      <c r="Q254" s="157">
        <v>1214133</v>
      </c>
      <c r="R254" s="158">
        <v>1214133</v>
      </c>
      <c r="S254" s="159">
        <v>1.0527685667651319E-4</v>
      </c>
      <c r="T254" s="130"/>
      <c r="U254" s="160"/>
    </row>
    <row r="255" spans="1:21" ht="15" customHeight="1" outlineLevel="1" x14ac:dyDescent="0.35">
      <c r="A255" s="129"/>
      <c r="B255" s="146">
        <v>251</v>
      </c>
      <c r="C255" s="169" t="s">
        <v>1174</v>
      </c>
      <c r="D255" s="170"/>
      <c r="E255" s="171"/>
      <c r="F255" s="169"/>
      <c r="G255" s="169"/>
      <c r="H255" s="169"/>
      <c r="I255" s="172"/>
      <c r="J255" s="173"/>
      <c r="K255" s="174">
        <v>4712094</v>
      </c>
      <c r="L255" s="175"/>
      <c r="M255" s="175"/>
      <c r="N255" s="176"/>
      <c r="O255" s="177">
        <v>4712094</v>
      </c>
      <c r="P255" s="178"/>
      <c r="Q255" s="177">
        <v>4732057.4776852448</v>
      </c>
      <c r="R255" s="179">
        <v>4732057.4776852448</v>
      </c>
      <c r="S255" s="180">
        <v>4.103143040040028E-4</v>
      </c>
      <c r="T255" s="130"/>
      <c r="U255" s="160"/>
    </row>
    <row r="256" spans="1:21" ht="15" customHeight="1" outlineLevel="2" x14ac:dyDescent="0.35">
      <c r="A256" s="129"/>
      <c r="B256" s="146">
        <v>252</v>
      </c>
      <c r="C256" s="147" t="s">
        <v>1175</v>
      </c>
      <c r="D256" s="148">
        <v>63438147</v>
      </c>
      <c r="E256" s="149" t="s">
        <v>1176</v>
      </c>
      <c r="F256" s="147" t="s">
        <v>1030</v>
      </c>
      <c r="G256" s="147" t="s">
        <v>1031</v>
      </c>
      <c r="H256" s="147" t="s">
        <v>1032</v>
      </c>
      <c r="I256" s="150"/>
      <c r="J256" s="151" t="s">
        <v>1034</v>
      </c>
      <c r="K256" s="152">
        <v>981466</v>
      </c>
      <c r="L256" s="153">
        <v>45292</v>
      </c>
      <c r="M256" s="153">
        <v>45702</v>
      </c>
      <c r="N256" s="154">
        <v>-274</v>
      </c>
      <c r="O256" s="155">
        <v>981466</v>
      </c>
      <c r="P256" s="156">
        <v>1</v>
      </c>
      <c r="Q256" s="157">
        <v>981466</v>
      </c>
      <c r="R256" s="158">
        <v>981466</v>
      </c>
      <c r="S256" s="159">
        <v>8.5102419104719746E-5</v>
      </c>
      <c r="T256" s="130"/>
      <c r="U256" s="160"/>
    </row>
    <row r="257" spans="1:21" ht="15" customHeight="1" outlineLevel="2" x14ac:dyDescent="0.35">
      <c r="A257" s="129"/>
      <c r="B257" s="146">
        <v>253</v>
      </c>
      <c r="C257" s="147" t="s">
        <v>1175</v>
      </c>
      <c r="D257" s="148">
        <v>63438147</v>
      </c>
      <c r="E257" s="149" t="s">
        <v>1176</v>
      </c>
      <c r="F257" s="147" t="s">
        <v>1030</v>
      </c>
      <c r="G257" s="147" t="s">
        <v>1031</v>
      </c>
      <c r="H257" s="147" t="s">
        <v>1032</v>
      </c>
      <c r="I257" s="150"/>
      <c r="J257" s="151" t="s">
        <v>746</v>
      </c>
      <c r="K257" s="152">
        <v>45032</v>
      </c>
      <c r="L257" s="153">
        <v>45292</v>
      </c>
      <c r="M257" s="153">
        <v>45688</v>
      </c>
      <c r="N257" s="154">
        <v>-260</v>
      </c>
      <c r="O257" s="155">
        <v>45032</v>
      </c>
      <c r="P257" s="156">
        <v>1</v>
      </c>
      <c r="Q257" s="157">
        <v>45032</v>
      </c>
      <c r="R257" s="158">
        <v>45032</v>
      </c>
      <c r="S257" s="159">
        <v>3.9047018818010395E-6</v>
      </c>
      <c r="T257" s="130"/>
      <c r="U257" s="160"/>
    </row>
    <row r="258" spans="1:21" ht="15" customHeight="1" outlineLevel="2" x14ac:dyDescent="0.35">
      <c r="A258" s="129"/>
      <c r="B258" s="146">
        <v>254</v>
      </c>
      <c r="C258" s="147" t="s">
        <v>1175</v>
      </c>
      <c r="D258" s="148">
        <v>63438147</v>
      </c>
      <c r="E258" s="149" t="s">
        <v>1176</v>
      </c>
      <c r="F258" s="147" t="s">
        <v>1030</v>
      </c>
      <c r="G258" s="147" t="s">
        <v>1031</v>
      </c>
      <c r="H258" s="147" t="s">
        <v>1032</v>
      </c>
      <c r="I258" s="150"/>
      <c r="J258" s="151" t="s">
        <v>199</v>
      </c>
      <c r="K258" s="152">
        <v>981466</v>
      </c>
      <c r="L258" s="153">
        <v>45292</v>
      </c>
      <c r="M258" s="153">
        <v>45473</v>
      </c>
      <c r="N258" s="154">
        <v>-45</v>
      </c>
      <c r="O258" s="155">
        <v>981466</v>
      </c>
      <c r="P258" s="156">
        <v>1</v>
      </c>
      <c r="Q258" s="157">
        <v>981466</v>
      </c>
      <c r="R258" s="158">
        <v>981466</v>
      </c>
      <c r="S258" s="159">
        <v>8.5102419104719746E-5</v>
      </c>
      <c r="T258" s="130"/>
      <c r="U258" s="160"/>
    </row>
    <row r="259" spans="1:21" ht="15" customHeight="1" outlineLevel="2" x14ac:dyDescent="0.35">
      <c r="A259" s="129"/>
      <c r="B259" s="146">
        <v>255</v>
      </c>
      <c r="C259" s="147" t="s">
        <v>1175</v>
      </c>
      <c r="D259" s="148">
        <v>63438147</v>
      </c>
      <c r="E259" s="149" t="s">
        <v>1176</v>
      </c>
      <c r="F259" s="147" t="s">
        <v>1030</v>
      </c>
      <c r="G259" s="147" t="s">
        <v>1031</v>
      </c>
      <c r="H259" s="147" t="s">
        <v>1032</v>
      </c>
      <c r="I259" s="150"/>
      <c r="J259" s="151" t="s">
        <v>1035</v>
      </c>
      <c r="K259" s="152">
        <v>1216600</v>
      </c>
      <c r="L259" s="153">
        <v>45443</v>
      </c>
      <c r="M259" s="153">
        <v>45443</v>
      </c>
      <c r="N259" s="154">
        <v>-15</v>
      </c>
      <c r="O259" s="155">
        <v>1216600</v>
      </c>
      <c r="P259" s="156">
        <v>1</v>
      </c>
      <c r="Q259" s="157">
        <v>1216600</v>
      </c>
      <c r="R259" s="158">
        <v>1216600</v>
      </c>
      <c r="S259" s="159">
        <v>1.0549076899536208E-4</v>
      </c>
      <c r="T259" s="130"/>
      <c r="U259" s="160"/>
    </row>
    <row r="260" spans="1:21" s="161" customFormat="1" ht="15" customHeight="1" outlineLevel="2" x14ac:dyDescent="0.4">
      <c r="A260" s="129"/>
      <c r="B260" s="146">
        <v>256</v>
      </c>
      <c r="C260" s="147" t="s">
        <v>1175</v>
      </c>
      <c r="D260" s="148">
        <v>63438147</v>
      </c>
      <c r="E260" s="149" t="s">
        <v>1176</v>
      </c>
      <c r="F260" s="147" t="s">
        <v>1030</v>
      </c>
      <c r="G260" s="147" t="s">
        <v>1031</v>
      </c>
      <c r="H260" s="147" t="s">
        <v>1032</v>
      </c>
      <c r="I260" s="150"/>
      <c r="J260" s="151" t="s">
        <v>748</v>
      </c>
      <c r="K260" s="152">
        <v>3769033</v>
      </c>
      <c r="L260" s="153" t="s">
        <v>1036</v>
      </c>
      <c r="M260" s="153" t="s">
        <v>1036</v>
      </c>
      <c r="N260" s="154">
        <v>0</v>
      </c>
      <c r="O260" s="155">
        <v>3769033</v>
      </c>
      <c r="P260" s="156">
        <v>1</v>
      </c>
      <c r="Q260" s="157">
        <v>3769033</v>
      </c>
      <c r="R260" s="158">
        <v>3769033</v>
      </c>
      <c r="S260" s="159">
        <v>3.2681093994648737E-4</v>
      </c>
      <c r="T260" s="130"/>
      <c r="U260" s="160"/>
    </row>
    <row r="261" spans="1:21" s="161" customFormat="1" ht="15" customHeight="1" outlineLevel="1" x14ac:dyDescent="0.4">
      <c r="A261" s="129"/>
      <c r="B261" s="146">
        <v>257</v>
      </c>
      <c r="C261" s="169" t="s">
        <v>1177</v>
      </c>
      <c r="D261" s="170"/>
      <c r="E261" s="171"/>
      <c r="F261" s="169"/>
      <c r="G261" s="169"/>
      <c r="H261" s="169"/>
      <c r="I261" s="172"/>
      <c r="J261" s="173"/>
      <c r="K261" s="174">
        <v>6993597</v>
      </c>
      <c r="L261" s="175"/>
      <c r="M261" s="175"/>
      <c r="N261" s="176"/>
      <c r="O261" s="177">
        <v>6993597</v>
      </c>
      <c r="P261" s="178"/>
      <c r="Q261" s="177">
        <v>6993597</v>
      </c>
      <c r="R261" s="179">
        <v>6993597</v>
      </c>
      <c r="S261" s="180">
        <v>6.0641124903309E-4</v>
      </c>
      <c r="T261" s="130"/>
      <c r="U261" s="160"/>
    </row>
    <row r="262" spans="1:21" ht="15" customHeight="1" outlineLevel="2" x14ac:dyDescent="0.35">
      <c r="A262" s="129"/>
      <c r="B262" s="146">
        <v>258</v>
      </c>
      <c r="C262" s="147" t="s">
        <v>1178</v>
      </c>
      <c r="D262" s="148">
        <v>1023868870</v>
      </c>
      <c r="E262" s="149" t="s">
        <v>1179</v>
      </c>
      <c r="F262" s="147" t="s">
        <v>1030</v>
      </c>
      <c r="G262" s="147" t="s">
        <v>1031</v>
      </c>
      <c r="H262" s="147" t="s">
        <v>1032</v>
      </c>
      <c r="I262" s="150"/>
      <c r="J262" s="151" t="s">
        <v>1035</v>
      </c>
      <c r="K262" s="152">
        <v>1284189</v>
      </c>
      <c r="L262" s="153">
        <v>45443</v>
      </c>
      <c r="M262" s="153">
        <v>45443</v>
      </c>
      <c r="N262" s="154">
        <v>-15</v>
      </c>
      <c r="O262" s="155">
        <v>1284189</v>
      </c>
      <c r="P262" s="156">
        <v>1</v>
      </c>
      <c r="Q262" s="157">
        <v>1284189</v>
      </c>
      <c r="R262" s="158">
        <v>1284189</v>
      </c>
      <c r="S262" s="159">
        <v>1.1135137690727029E-4</v>
      </c>
      <c r="T262" s="130"/>
      <c r="U262" s="160"/>
    </row>
    <row r="263" spans="1:21" ht="15" customHeight="1" outlineLevel="1" x14ac:dyDescent="0.35">
      <c r="A263" s="129"/>
      <c r="B263" s="146">
        <v>259</v>
      </c>
      <c r="C263" s="169" t="s">
        <v>1180</v>
      </c>
      <c r="D263" s="170"/>
      <c r="E263" s="171"/>
      <c r="F263" s="169"/>
      <c r="G263" s="169"/>
      <c r="H263" s="169"/>
      <c r="I263" s="172"/>
      <c r="J263" s="173"/>
      <c r="K263" s="174">
        <v>1284189</v>
      </c>
      <c r="L263" s="175"/>
      <c r="M263" s="175"/>
      <c r="N263" s="176"/>
      <c r="O263" s="177">
        <v>1284189</v>
      </c>
      <c r="P263" s="178"/>
      <c r="Q263" s="177">
        <v>1284189</v>
      </c>
      <c r="R263" s="179">
        <v>1284189</v>
      </c>
      <c r="S263" s="180">
        <v>1.1135137690727029E-4</v>
      </c>
      <c r="T263" s="130"/>
      <c r="U263" s="160"/>
    </row>
    <row r="264" spans="1:21" ht="15" customHeight="1" outlineLevel="2" x14ac:dyDescent="0.35">
      <c r="A264" s="129"/>
      <c r="B264" s="146">
        <v>260</v>
      </c>
      <c r="C264" s="147" t="s">
        <v>1181</v>
      </c>
      <c r="D264" s="148">
        <v>1056410351</v>
      </c>
      <c r="E264" s="149" t="s">
        <v>1182</v>
      </c>
      <c r="F264" s="147" t="s">
        <v>1030</v>
      </c>
      <c r="G264" s="147" t="s">
        <v>1031</v>
      </c>
      <c r="H264" s="147" t="s">
        <v>1032</v>
      </c>
      <c r="I264" s="150"/>
      <c r="J264" s="151" t="s">
        <v>1035</v>
      </c>
      <c r="K264" s="152">
        <v>888333</v>
      </c>
      <c r="L264" s="153">
        <v>45443</v>
      </c>
      <c r="M264" s="153">
        <v>45443</v>
      </c>
      <c r="N264" s="154">
        <v>-15</v>
      </c>
      <c r="O264" s="155">
        <v>888333</v>
      </c>
      <c r="P264" s="156">
        <v>1</v>
      </c>
      <c r="Q264" s="157">
        <v>888333</v>
      </c>
      <c r="R264" s="158">
        <v>888333</v>
      </c>
      <c r="S264" s="159">
        <v>7.7026903907576017E-5</v>
      </c>
      <c r="T264" s="130"/>
      <c r="U264" s="160"/>
    </row>
    <row r="265" spans="1:21" ht="15" customHeight="1" outlineLevel="1" x14ac:dyDescent="0.35">
      <c r="A265" s="129"/>
      <c r="B265" s="146">
        <v>261</v>
      </c>
      <c r="C265" s="169" t="s">
        <v>1183</v>
      </c>
      <c r="D265" s="170"/>
      <c r="E265" s="171"/>
      <c r="F265" s="169"/>
      <c r="G265" s="169"/>
      <c r="H265" s="169"/>
      <c r="I265" s="172"/>
      <c r="J265" s="173"/>
      <c r="K265" s="174">
        <v>888333</v>
      </c>
      <c r="L265" s="175"/>
      <c r="M265" s="175"/>
      <c r="N265" s="176"/>
      <c r="O265" s="177">
        <v>888333</v>
      </c>
      <c r="P265" s="178"/>
      <c r="Q265" s="177">
        <v>888333</v>
      </c>
      <c r="R265" s="179">
        <v>888333</v>
      </c>
      <c r="S265" s="180">
        <v>7.7026903907576017E-5</v>
      </c>
      <c r="T265" s="130"/>
      <c r="U265" s="160"/>
    </row>
    <row r="266" spans="1:21" ht="15" customHeight="1" outlineLevel="2" x14ac:dyDescent="0.35">
      <c r="A266" s="129"/>
      <c r="B266" s="146">
        <v>262</v>
      </c>
      <c r="C266" s="147" t="s">
        <v>1184</v>
      </c>
      <c r="D266" s="148">
        <v>1061746829</v>
      </c>
      <c r="E266" s="149" t="s">
        <v>1185</v>
      </c>
      <c r="F266" s="147" t="s">
        <v>1030</v>
      </c>
      <c r="G266" s="147" t="s">
        <v>1031</v>
      </c>
      <c r="H266" s="147" t="s">
        <v>1032</v>
      </c>
      <c r="I266" s="150"/>
      <c r="J266" s="151" t="s">
        <v>1033</v>
      </c>
      <c r="K266" s="152">
        <v>108384</v>
      </c>
      <c r="L266" s="153">
        <v>45291</v>
      </c>
      <c r="M266" s="153">
        <v>45336</v>
      </c>
      <c r="N266" s="154">
        <v>92</v>
      </c>
      <c r="O266" s="155">
        <v>108384</v>
      </c>
      <c r="P266" s="156">
        <v>1.0130258381379456</v>
      </c>
      <c r="Q266" s="157">
        <v>109795.7924407431</v>
      </c>
      <c r="R266" s="158">
        <v>109795.7924407431</v>
      </c>
      <c r="S266" s="159">
        <v>9.5203374790639089E-6</v>
      </c>
      <c r="T266" s="130"/>
      <c r="U266" s="160"/>
    </row>
    <row r="267" spans="1:21" ht="15" customHeight="1" outlineLevel="2" x14ac:dyDescent="0.35">
      <c r="A267" s="129"/>
      <c r="B267" s="146">
        <v>263</v>
      </c>
      <c r="C267" s="147" t="s">
        <v>1184</v>
      </c>
      <c r="D267" s="148">
        <v>1061746829</v>
      </c>
      <c r="E267" s="149" t="s">
        <v>1185</v>
      </c>
      <c r="F267" s="147" t="s">
        <v>1030</v>
      </c>
      <c r="G267" s="147" t="s">
        <v>1031</v>
      </c>
      <c r="H267" s="147" t="s">
        <v>1032</v>
      </c>
      <c r="I267" s="150"/>
      <c r="J267" s="151" t="s">
        <v>1034</v>
      </c>
      <c r="K267" s="152">
        <v>534616</v>
      </c>
      <c r="L267" s="153">
        <v>45292</v>
      </c>
      <c r="M267" s="153">
        <v>45702</v>
      </c>
      <c r="N267" s="154">
        <v>-274</v>
      </c>
      <c r="O267" s="155">
        <v>534616</v>
      </c>
      <c r="P267" s="156">
        <v>1</v>
      </c>
      <c r="Q267" s="157">
        <v>534616</v>
      </c>
      <c r="R267" s="158">
        <v>534616</v>
      </c>
      <c r="S267" s="159">
        <v>4.6356282226881881E-5</v>
      </c>
      <c r="T267" s="130"/>
      <c r="U267" s="160"/>
    </row>
    <row r="268" spans="1:21" ht="15" customHeight="1" outlineLevel="2" x14ac:dyDescent="0.35">
      <c r="A268" s="129"/>
      <c r="B268" s="146">
        <v>264</v>
      </c>
      <c r="C268" s="147" t="s">
        <v>1184</v>
      </c>
      <c r="D268" s="148">
        <v>1061746829</v>
      </c>
      <c r="E268" s="149" t="s">
        <v>1185</v>
      </c>
      <c r="F268" s="147" t="s">
        <v>1030</v>
      </c>
      <c r="G268" s="147" t="s">
        <v>1031</v>
      </c>
      <c r="H268" s="147" t="s">
        <v>1032</v>
      </c>
      <c r="I268" s="150"/>
      <c r="J268" s="151" t="s">
        <v>746</v>
      </c>
      <c r="K268" s="152">
        <v>23826</v>
      </c>
      <c r="L268" s="153">
        <v>45292</v>
      </c>
      <c r="M268" s="153">
        <v>45688</v>
      </c>
      <c r="N268" s="154">
        <v>-260</v>
      </c>
      <c r="O268" s="155">
        <v>23826</v>
      </c>
      <c r="P268" s="156">
        <v>1</v>
      </c>
      <c r="Q268" s="157">
        <v>23826</v>
      </c>
      <c r="R268" s="158">
        <v>23826</v>
      </c>
      <c r="S268" s="159">
        <v>2.0659403765276155E-6</v>
      </c>
      <c r="T268" s="130"/>
      <c r="U268" s="160"/>
    </row>
    <row r="269" spans="1:21" ht="15" customHeight="1" outlineLevel="2" x14ac:dyDescent="0.35">
      <c r="A269" s="129"/>
      <c r="B269" s="146">
        <v>265</v>
      </c>
      <c r="C269" s="147" t="s">
        <v>1184</v>
      </c>
      <c r="D269" s="148">
        <v>1061746829</v>
      </c>
      <c r="E269" s="149" t="s">
        <v>1185</v>
      </c>
      <c r="F269" s="147" t="s">
        <v>1030</v>
      </c>
      <c r="G269" s="147" t="s">
        <v>1031</v>
      </c>
      <c r="H269" s="147" t="s">
        <v>1032</v>
      </c>
      <c r="I269" s="150"/>
      <c r="J269" s="151" t="s">
        <v>199</v>
      </c>
      <c r="K269" s="152">
        <v>552311</v>
      </c>
      <c r="L269" s="153">
        <v>45292</v>
      </c>
      <c r="M269" s="153">
        <v>45473</v>
      </c>
      <c r="N269" s="154">
        <v>-45</v>
      </c>
      <c r="O269" s="155">
        <v>552311</v>
      </c>
      <c r="P269" s="156">
        <v>1</v>
      </c>
      <c r="Q269" s="157">
        <v>552311</v>
      </c>
      <c r="R269" s="158">
        <v>552311</v>
      </c>
      <c r="S269" s="159">
        <v>4.7890606702776116E-5</v>
      </c>
      <c r="T269" s="130"/>
      <c r="U269" s="160"/>
    </row>
    <row r="270" spans="1:21" s="161" customFormat="1" ht="15" customHeight="1" outlineLevel="2" x14ac:dyDescent="0.4">
      <c r="A270" s="129"/>
      <c r="B270" s="146">
        <v>266</v>
      </c>
      <c r="C270" s="147" t="s">
        <v>1184</v>
      </c>
      <c r="D270" s="148">
        <v>1061746829</v>
      </c>
      <c r="E270" s="149" t="s">
        <v>1185</v>
      </c>
      <c r="F270" s="147" t="s">
        <v>1030</v>
      </c>
      <c r="G270" s="147" t="s">
        <v>1031</v>
      </c>
      <c r="H270" s="147" t="s">
        <v>1032</v>
      </c>
      <c r="I270" s="150"/>
      <c r="J270" s="151" t="s">
        <v>1035</v>
      </c>
      <c r="K270" s="152">
        <v>1144266</v>
      </c>
      <c r="L270" s="153">
        <v>45443</v>
      </c>
      <c r="M270" s="153">
        <v>45443</v>
      </c>
      <c r="N270" s="154">
        <v>-15</v>
      </c>
      <c r="O270" s="155">
        <v>1144266</v>
      </c>
      <c r="P270" s="156">
        <v>1</v>
      </c>
      <c r="Q270" s="157">
        <v>1144266</v>
      </c>
      <c r="R270" s="158">
        <v>1144266</v>
      </c>
      <c r="S270" s="159">
        <v>9.921872453990382E-5</v>
      </c>
      <c r="T270" s="130"/>
      <c r="U270" s="160"/>
    </row>
    <row r="271" spans="1:21" ht="15" customHeight="1" outlineLevel="2" x14ac:dyDescent="0.35">
      <c r="A271" s="129"/>
      <c r="B271" s="146">
        <v>267</v>
      </c>
      <c r="C271" s="147" t="s">
        <v>1184</v>
      </c>
      <c r="D271" s="148">
        <v>1061746829</v>
      </c>
      <c r="E271" s="149" t="s">
        <v>1185</v>
      </c>
      <c r="F271" s="147" t="s">
        <v>1030</v>
      </c>
      <c r="G271" s="147" t="s">
        <v>1031</v>
      </c>
      <c r="H271" s="147" t="s">
        <v>1032</v>
      </c>
      <c r="I271" s="150"/>
      <c r="J271" s="151" t="s">
        <v>748</v>
      </c>
      <c r="K271" s="152">
        <v>292355</v>
      </c>
      <c r="L271" s="153" t="s">
        <v>1036</v>
      </c>
      <c r="M271" s="153" t="s">
        <v>1036</v>
      </c>
      <c r="N271" s="154">
        <v>0</v>
      </c>
      <c r="O271" s="155">
        <v>292355</v>
      </c>
      <c r="P271" s="156">
        <v>1</v>
      </c>
      <c r="Q271" s="157">
        <v>292355</v>
      </c>
      <c r="R271" s="158">
        <v>292355</v>
      </c>
      <c r="S271" s="159">
        <v>2.5349953780732434E-5</v>
      </c>
      <c r="T271" s="130"/>
      <c r="U271" s="160"/>
    </row>
    <row r="272" spans="1:21" ht="15" customHeight="1" outlineLevel="1" x14ac:dyDescent="0.35">
      <c r="A272" s="129"/>
      <c r="B272" s="146">
        <v>268</v>
      </c>
      <c r="C272" s="169" t="s">
        <v>1186</v>
      </c>
      <c r="D272" s="170"/>
      <c r="E272" s="171"/>
      <c r="F272" s="169"/>
      <c r="G272" s="169"/>
      <c r="H272" s="169"/>
      <c r="I272" s="172"/>
      <c r="J272" s="173"/>
      <c r="K272" s="174">
        <v>2655758</v>
      </c>
      <c r="L272" s="175"/>
      <c r="M272" s="175"/>
      <c r="N272" s="176"/>
      <c r="O272" s="177">
        <v>2655758</v>
      </c>
      <c r="P272" s="178"/>
      <c r="Q272" s="177">
        <v>2657169.7924407432</v>
      </c>
      <c r="R272" s="179">
        <v>2657169.7924407432</v>
      </c>
      <c r="S272" s="180">
        <v>2.3040184510588578E-4</v>
      </c>
      <c r="T272" s="130"/>
      <c r="U272" s="160"/>
    </row>
    <row r="273" spans="1:21" ht="15" customHeight="1" outlineLevel="2" x14ac:dyDescent="0.35">
      <c r="A273" s="129"/>
      <c r="B273" s="146">
        <v>269</v>
      </c>
      <c r="C273" s="147" t="s">
        <v>1187</v>
      </c>
      <c r="D273" s="148">
        <v>1030625284</v>
      </c>
      <c r="E273" s="149" t="s">
        <v>1188</v>
      </c>
      <c r="F273" s="147" t="s">
        <v>1030</v>
      </c>
      <c r="G273" s="147" t="s">
        <v>1031</v>
      </c>
      <c r="H273" s="147" t="s">
        <v>1032</v>
      </c>
      <c r="I273" s="150"/>
      <c r="J273" s="151" t="s">
        <v>1033</v>
      </c>
      <c r="K273" s="152">
        <v>1338106</v>
      </c>
      <c r="L273" s="153">
        <v>45291</v>
      </c>
      <c r="M273" s="153">
        <v>45336</v>
      </c>
      <c r="N273" s="154">
        <v>92</v>
      </c>
      <c r="O273" s="155">
        <v>1338106</v>
      </c>
      <c r="P273" s="156">
        <v>1.0130258381379456</v>
      </c>
      <c r="Q273" s="157">
        <v>1355535.9521674137</v>
      </c>
      <c r="R273" s="158">
        <v>1355535.9521674137</v>
      </c>
      <c r="S273" s="159">
        <v>1.1753783494575112E-4</v>
      </c>
      <c r="T273" s="130"/>
      <c r="U273" s="160"/>
    </row>
    <row r="274" spans="1:21" ht="15" customHeight="1" outlineLevel="2" x14ac:dyDescent="0.35">
      <c r="A274" s="129"/>
      <c r="B274" s="146">
        <v>270</v>
      </c>
      <c r="C274" s="147" t="s">
        <v>1187</v>
      </c>
      <c r="D274" s="148">
        <v>1030625284</v>
      </c>
      <c r="E274" s="149" t="s">
        <v>1188</v>
      </c>
      <c r="F274" s="147" t="s">
        <v>1030</v>
      </c>
      <c r="G274" s="147" t="s">
        <v>1031</v>
      </c>
      <c r="H274" s="147" t="s">
        <v>1032</v>
      </c>
      <c r="I274" s="150"/>
      <c r="J274" s="151" t="s">
        <v>1034</v>
      </c>
      <c r="K274" s="152">
        <v>598166</v>
      </c>
      <c r="L274" s="153">
        <v>45292</v>
      </c>
      <c r="M274" s="153">
        <v>45702</v>
      </c>
      <c r="N274" s="154">
        <v>-274</v>
      </c>
      <c r="O274" s="155">
        <v>598166</v>
      </c>
      <c r="P274" s="156">
        <v>1</v>
      </c>
      <c r="Q274" s="157">
        <v>598166</v>
      </c>
      <c r="R274" s="158">
        <v>598166</v>
      </c>
      <c r="S274" s="159">
        <v>5.1866670497188683E-5</v>
      </c>
      <c r="T274" s="130"/>
      <c r="U274" s="160"/>
    </row>
    <row r="275" spans="1:21" s="161" customFormat="1" ht="15" customHeight="1" outlineLevel="2" x14ac:dyDescent="0.4">
      <c r="A275" s="129"/>
      <c r="B275" s="146">
        <v>271</v>
      </c>
      <c r="C275" s="147" t="s">
        <v>1187</v>
      </c>
      <c r="D275" s="148">
        <v>1030625284</v>
      </c>
      <c r="E275" s="149" t="s">
        <v>1188</v>
      </c>
      <c r="F275" s="147" t="s">
        <v>1030</v>
      </c>
      <c r="G275" s="147" t="s">
        <v>1031</v>
      </c>
      <c r="H275" s="147" t="s">
        <v>1032</v>
      </c>
      <c r="I275" s="150"/>
      <c r="J275" s="151" t="s">
        <v>746</v>
      </c>
      <c r="K275" s="152">
        <v>27465</v>
      </c>
      <c r="L275" s="153">
        <v>45292</v>
      </c>
      <c r="M275" s="153">
        <v>45688</v>
      </c>
      <c r="N275" s="154">
        <v>-260</v>
      </c>
      <c r="O275" s="155">
        <v>27465</v>
      </c>
      <c r="P275" s="156">
        <v>1</v>
      </c>
      <c r="Q275" s="157">
        <v>27465</v>
      </c>
      <c r="R275" s="158">
        <v>27465</v>
      </c>
      <c r="S275" s="159">
        <v>2.3814762209909745E-6</v>
      </c>
      <c r="T275" s="130"/>
      <c r="U275" s="160"/>
    </row>
    <row r="276" spans="1:21" ht="15" customHeight="1" outlineLevel="2" x14ac:dyDescent="0.35">
      <c r="A276" s="129"/>
      <c r="B276" s="146">
        <v>272</v>
      </c>
      <c r="C276" s="147" t="s">
        <v>1187</v>
      </c>
      <c r="D276" s="148">
        <v>1030625284</v>
      </c>
      <c r="E276" s="149" t="s">
        <v>1188</v>
      </c>
      <c r="F276" s="147" t="s">
        <v>1030</v>
      </c>
      <c r="G276" s="147" t="s">
        <v>1031</v>
      </c>
      <c r="H276" s="147" t="s">
        <v>1032</v>
      </c>
      <c r="I276" s="150"/>
      <c r="J276" s="151" t="s">
        <v>199</v>
      </c>
      <c r="K276" s="152">
        <v>646755</v>
      </c>
      <c r="L276" s="153">
        <v>45292</v>
      </c>
      <c r="M276" s="153">
        <v>45473</v>
      </c>
      <c r="N276" s="154">
        <v>-45</v>
      </c>
      <c r="O276" s="155">
        <v>646755</v>
      </c>
      <c r="P276" s="156">
        <v>1</v>
      </c>
      <c r="Q276" s="157">
        <v>646755</v>
      </c>
      <c r="R276" s="158">
        <v>646755</v>
      </c>
      <c r="S276" s="159">
        <v>5.6079798045039784E-5</v>
      </c>
      <c r="T276" s="130"/>
      <c r="U276" s="160"/>
    </row>
    <row r="277" spans="1:21" ht="15" customHeight="1" outlineLevel="2" x14ac:dyDescent="0.35">
      <c r="A277" s="129"/>
      <c r="B277" s="146">
        <v>273</v>
      </c>
      <c r="C277" s="147" t="s">
        <v>1187</v>
      </c>
      <c r="D277" s="148">
        <v>1030625284</v>
      </c>
      <c r="E277" s="149" t="s">
        <v>1188</v>
      </c>
      <c r="F277" s="147" t="s">
        <v>1030</v>
      </c>
      <c r="G277" s="147" t="s">
        <v>1031</v>
      </c>
      <c r="H277" s="147" t="s">
        <v>1032</v>
      </c>
      <c r="I277" s="150"/>
      <c r="J277" s="151" t="s">
        <v>1035</v>
      </c>
      <c r="K277" s="152">
        <v>1231352</v>
      </c>
      <c r="L277" s="153">
        <v>45443</v>
      </c>
      <c r="M277" s="153">
        <v>45443</v>
      </c>
      <c r="N277" s="154">
        <v>-15</v>
      </c>
      <c r="O277" s="155">
        <v>1231352</v>
      </c>
      <c r="P277" s="156">
        <v>1</v>
      </c>
      <c r="Q277" s="157">
        <v>1231352</v>
      </c>
      <c r="R277" s="158">
        <v>1231352</v>
      </c>
      <c r="S277" s="159">
        <v>1.0676990743381316E-4</v>
      </c>
      <c r="T277" s="130"/>
      <c r="U277" s="160"/>
    </row>
    <row r="278" spans="1:21" ht="15" customHeight="1" outlineLevel="2" x14ac:dyDescent="0.35">
      <c r="A278" s="129"/>
      <c r="B278" s="146">
        <v>274</v>
      </c>
      <c r="C278" s="147" t="s">
        <v>1187</v>
      </c>
      <c r="D278" s="148">
        <v>1030625284</v>
      </c>
      <c r="E278" s="149" t="s">
        <v>1188</v>
      </c>
      <c r="F278" s="147" t="s">
        <v>1030</v>
      </c>
      <c r="G278" s="147" t="s">
        <v>1031</v>
      </c>
      <c r="H278" s="147" t="s">
        <v>1032</v>
      </c>
      <c r="I278" s="150"/>
      <c r="J278" s="151" t="s">
        <v>748</v>
      </c>
      <c r="K278" s="152">
        <v>1145612</v>
      </c>
      <c r="L278" s="153" t="s">
        <v>1036</v>
      </c>
      <c r="M278" s="153" t="s">
        <v>1036</v>
      </c>
      <c r="N278" s="154">
        <v>0</v>
      </c>
      <c r="O278" s="155">
        <v>1145612</v>
      </c>
      <c r="P278" s="156">
        <v>1</v>
      </c>
      <c r="Q278" s="157">
        <v>1145612</v>
      </c>
      <c r="R278" s="158">
        <v>1145612</v>
      </c>
      <c r="S278" s="159">
        <v>9.9335435517273338E-5</v>
      </c>
      <c r="T278" s="130"/>
      <c r="U278" s="160"/>
    </row>
    <row r="279" spans="1:21" ht="15" customHeight="1" outlineLevel="1" x14ac:dyDescent="0.35">
      <c r="A279" s="129"/>
      <c r="B279" s="146">
        <v>275</v>
      </c>
      <c r="C279" s="169" t="s">
        <v>1189</v>
      </c>
      <c r="D279" s="170"/>
      <c r="E279" s="171"/>
      <c r="F279" s="169"/>
      <c r="G279" s="169"/>
      <c r="H279" s="169"/>
      <c r="I279" s="172"/>
      <c r="J279" s="173"/>
      <c r="K279" s="174">
        <v>4987456</v>
      </c>
      <c r="L279" s="175"/>
      <c r="M279" s="175"/>
      <c r="N279" s="176"/>
      <c r="O279" s="177">
        <v>4987456</v>
      </c>
      <c r="P279" s="178"/>
      <c r="Q279" s="177">
        <v>5004885.9521674141</v>
      </c>
      <c r="R279" s="179">
        <v>5004885.9521674141</v>
      </c>
      <c r="S279" s="180">
        <v>4.3397112266005703E-4</v>
      </c>
      <c r="T279" s="130"/>
      <c r="U279" s="160"/>
    </row>
    <row r="280" spans="1:21" s="161" customFormat="1" ht="15" customHeight="1" outlineLevel="2" x14ac:dyDescent="0.4">
      <c r="A280" s="129"/>
      <c r="B280" s="146">
        <v>276</v>
      </c>
      <c r="C280" s="147" t="s">
        <v>1190</v>
      </c>
      <c r="D280" s="148">
        <v>1000335325</v>
      </c>
      <c r="E280" s="149" t="s">
        <v>1191</v>
      </c>
      <c r="F280" s="147" t="s">
        <v>1030</v>
      </c>
      <c r="G280" s="147" t="s">
        <v>1031</v>
      </c>
      <c r="H280" s="147" t="s">
        <v>1032</v>
      </c>
      <c r="I280" s="150"/>
      <c r="J280" s="151" t="s">
        <v>1035</v>
      </c>
      <c r="K280" s="152">
        <v>2322989</v>
      </c>
      <c r="L280" s="153">
        <v>45443</v>
      </c>
      <c r="M280" s="153">
        <v>45443</v>
      </c>
      <c r="N280" s="154">
        <v>-15</v>
      </c>
      <c r="O280" s="155">
        <v>2322989</v>
      </c>
      <c r="P280" s="156">
        <v>1</v>
      </c>
      <c r="Q280" s="157">
        <v>2322989</v>
      </c>
      <c r="R280" s="158">
        <v>2322989</v>
      </c>
      <c r="S280" s="159">
        <v>2.0142519807477162E-4</v>
      </c>
      <c r="T280" s="130"/>
      <c r="U280" s="160"/>
    </row>
    <row r="281" spans="1:21" s="161" customFormat="1" ht="15" customHeight="1" outlineLevel="1" x14ac:dyDescent="0.4">
      <c r="A281" s="129"/>
      <c r="B281" s="146">
        <v>277</v>
      </c>
      <c r="C281" s="169" t="s">
        <v>1192</v>
      </c>
      <c r="D281" s="170"/>
      <c r="E281" s="171"/>
      <c r="F281" s="169"/>
      <c r="G281" s="169"/>
      <c r="H281" s="169"/>
      <c r="I281" s="172"/>
      <c r="J281" s="173"/>
      <c r="K281" s="174">
        <v>2322989</v>
      </c>
      <c r="L281" s="175"/>
      <c r="M281" s="175"/>
      <c r="N281" s="176"/>
      <c r="O281" s="177">
        <v>2322989</v>
      </c>
      <c r="P281" s="178"/>
      <c r="Q281" s="177">
        <v>2322989</v>
      </c>
      <c r="R281" s="179">
        <v>2322989</v>
      </c>
      <c r="S281" s="180">
        <v>2.0142519807477162E-4</v>
      </c>
      <c r="T281" s="130"/>
      <c r="U281" s="160"/>
    </row>
    <row r="282" spans="1:21" ht="15" customHeight="1" outlineLevel="2" x14ac:dyDescent="0.35">
      <c r="A282" s="129"/>
      <c r="B282" s="146">
        <v>278</v>
      </c>
      <c r="C282" s="147" t="s">
        <v>1193</v>
      </c>
      <c r="D282" s="148">
        <v>1122508127</v>
      </c>
      <c r="E282" s="149" t="s">
        <v>1194</v>
      </c>
      <c r="F282" s="147" t="s">
        <v>1030</v>
      </c>
      <c r="G282" s="147" t="s">
        <v>1031</v>
      </c>
      <c r="H282" s="147" t="s">
        <v>1032</v>
      </c>
      <c r="I282" s="150"/>
      <c r="J282" s="151" t="s">
        <v>1034</v>
      </c>
      <c r="K282" s="152">
        <v>349255</v>
      </c>
      <c r="L282" s="153">
        <v>45292</v>
      </c>
      <c r="M282" s="153">
        <v>45702</v>
      </c>
      <c r="N282" s="154">
        <v>-274</v>
      </c>
      <c r="O282" s="155">
        <v>349255</v>
      </c>
      <c r="P282" s="156">
        <v>1</v>
      </c>
      <c r="Q282" s="157">
        <v>349255</v>
      </c>
      <c r="R282" s="158">
        <v>349255</v>
      </c>
      <c r="S282" s="159">
        <v>3.0283723923619253E-5</v>
      </c>
      <c r="T282" s="130"/>
      <c r="U282" s="160"/>
    </row>
    <row r="283" spans="1:21" ht="15" customHeight="1" outlineLevel="2" x14ac:dyDescent="0.35">
      <c r="A283" s="129"/>
      <c r="B283" s="146">
        <v>279</v>
      </c>
      <c r="C283" s="147" t="s">
        <v>1193</v>
      </c>
      <c r="D283" s="148">
        <v>1122508127</v>
      </c>
      <c r="E283" s="149" t="s">
        <v>1194</v>
      </c>
      <c r="F283" s="147" t="s">
        <v>1030</v>
      </c>
      <c r="G283" s="147" t="s">
        <v>1031</v>
      </c>
      <c r="H283" s="147" t="s">
        <v>1032</v>
      </c>
      <c r="I283" s="150"/>
      <c r="J283" s="151" t="s">
        <v>746</v>
      </c>
      <c r="K283" s="152">
        <v>10315</v>
      </c>
      <c r="L283" s="153">
        <v>45292</v>
      </c>
      <c r="M283" s="153">
        <v>45688</v>
      </c>
      <c r="N283" s="154">
        <v>-260</v>
      </c>
      <c r="O283" s="155">
        <v>10315</v>
      </c>
      <c r="P283" s="156">
        <v>1</v>
      </c>
      <c r="Q283" s="157">
        <v>10315</v>
      </c>
      <c r="R283" s="158">
        <v>10315</v>
      </c>
      <c r="S283" s="159">
        <v>8.944084186973203E-7</v>
      </c>
      <c r="T283" s="130"/>
      <c r="U283" s="160"/>
    </row>
    <row r="284" spans="1:21" ht="15" customHeight="1" outlineLevel="2" x14ac:dyDescent="0.35">
      <c r="A284" s="129"/>
      <c r="B284" s="146">
        <v>280</v>
      </c>
      <c r="C284" s="147" t="s">
        <v>1193</v>
      </c>
      <c r="D284" s="148">
        <v>1122508127</v>
      </c>
      <c r="E284" s="149" t="s">
        <v>1194</v>
      </c>
      <c r="F284" s="147" t="s">
        <v>1030</v>
      </c>
      <c r="G284" s="147" t="s">
        <v>1031</v>
      </c>
      <c r="H284" s="147" t="s">
        <v>1032</v>
      </c>
      <c r="I284" s="150"/>
      <c r="J284" s="151" t="s">
        <v>199</v>
      </c>
      <c r="K284" s="152">
        <v>349255</v>
      </c>
      <c r="L284" s="153">
        <v>45292</v>
      </c>
      <c r="M284" s="153">
        <v>45473</v>
      </c>
      <c r="N284" s="154">
        <v>-45</v>
      </c>
      <c r="O284" s="155">
        <v>349255</v>
      </c>
      <c r="P284" s="156">
        <v>1</v>
      </c>
      <c r="Q284" s="157">
        <v>349255</v>
      </c>
      <c r="R284" s="158">
        <v>349255</v>
      </c>
      <c r="S284" s="159">
        <v>3.0283723923619253E-5</v>
      </c>
      <c r="T284" s="130"/>
      <c r="U284" s="160"/>
    </row>
    <row r="285" spans="1:21" s="161" customFormat="1" ht="15" customHeight="1" outlineLevel="2" x14ac:dyDescent="0.4">
      <c r="A285" s="129"/>
      <c r="B285" s="146">
        <v>281</v>
      </c>
      <c r="C285" s="147" t="s">
        <v>1193</v>
      </c>
      <c r="D285" s="148">
        <v>1122508127</v>
      </c>
      <c r="E285" s="149" t="s">
        <v>1194</v>
      </c>
      <c r="F285" s="147" t="s">
        <v>1030</v>
      </c>
      <c r="G285" s="147" t="s">
        <v>1031</v>
      </c>
      <c r="H285" s="147" t="s">
        <v>1032</v>
      </c>
      <c r="I285" s="150"/>
      <c r="J285" s="151" t="s">
        <v>1035</v>
      </c>
      <c r="K285" s="152">
        <v>724266</v>
      </c>
      <c r="L285" s="153">
        <v>45443</v>
      </c>
      <c r="M285" s="153">
        <v>45443</v>
      </c>
      <c r="N285" s="154">
        <v>-15</v>
      </c>
      <c r="O285" s="155">
        <v>724266</v>
      </c>
      <c r="P285" s="156">
        <v>1</v>
      </c>
      <c r="Q285" s="157">
        <v>724266</v>
      </c>
      <c r="R285" s="158">
        <v>724266</v>
      </c>
      <c r="S285" s="159">
        <v>6.2800737544957191E-5</v>
      </c>
      <c r="T285" s="130"/>
      <c r="U285" s="160"/>
    </row>
    <row r="286" spans="1:21" ht="15" customHeight="1" outlineLevel="2" x14ac:dyDescent="0.35">
      <c r="A286" s="129"/>
      <c r="B286" s="146">
        <v>282</v>
      </c>
      <c r="C286" s="147" t="s">
        <v>1193</v>
      </c>
      <c r="D286" s="148">
        <v>1122508127</v>
      </c>
      <c r="E286" s="149" t="s">
        <v>1194</v>
      </c>
      <c r="F286" s="147" t="s">
        <v>1030</v>
      </c>
      <c r="G286" s="147" t="s">
        <v>1031</v>
      </c>
      <c r="H286" s="147" t="s">
        <v>1032</v>
      </c>
      <c r="I286" s="150"/>
      <c r="J286" s="151" t="s">
        <v>748</v>
      </c>
      <c r="K286" s="152">
        <v>155422</v>
      </c>
      <c r="L286" s="153" t="s">
        <v>1036</v>
      </c>
      <c r="M286" s="153" t="s">
        <v>1036</v>
      </c>
      <c r="N286" s="154">
        <v>0</v>
      </c>
      <c r="O286" s="155">
        <v>155422</v>
      </c>
      <c r="P286" s="156">
        <v>1</v>
      </c>
      <c r="Q286" s="157">
        <v>155422</v>
      </c>
      <c r="R286" s="158">
        <v>155422</v>
      </c>
      <c r="S286" s="159">
        <v>1.3476562796972846E-5</v>
      </c>
      <c r="T286" s="130"/>
      <c r="U286" s="160"/>
    </row>
    <row r="287" spans="1:21" ht="15" customHeight="1" outlineLevel="1" x14ac:dyDescent="0.35">
      <c r="A287" s="129"/>
      <c r="B287" s="146">
        <v>283</v>
      </c>
      <c r="C287" s="169" t="s">
        <v>1195</v>
      </c>
      <c r="D287" s="170"/>
      <c r="E287" s="171"/>
      <c r="F287" s="169"/>
      <c r="G287" s="169"/>
      <c r="H287" s="169"/>
      <c r="I287" s="172"/>
      <c r="J287" s="173"/>
      <c r="K287" s="174">
        <v>1588513</v>
      </c>
      <c r="L287" s="175"/>
      <c r="M287" s="175"/>
      <c r="N287" s="176"/>
      <c r="O287" s="177">
        <v>1588513</v>
      </c>
      <c r="P287" s="178"/>
      <c r="Q287" s="177">
        <v>1588513</v>
      </c>
      <c r="R287" s="179">
        <v>1588513</v>
      </c>
      <c r="S287" s="180">
        <v>1.3773915660786587E-4</v>
      </c>
      <c r="T287" s="130"/>
      <c r="U287" s="160"/>
    </row>
    <row r="288" spans="1:21" ht="15" customHeight="1" outlineLevel="2" x14ac:dyDescent="0.35">
      <c r="A288" s="129"/>
      <c r="B288" s="146">
        <v>284</v>
      </c>
      <c r="C288" s="147" t="s">
        <v>1196</v>
      </c>
      <c r="D288" s="148">
        <v>1233490490</v>
      </c>
      <c r="E288" s="149" t="s">
        <v>1197</v>
      </c>
      <c r="F288" s="147" t="s">
        <v>1030</v>
      </c>
      <c r="G288" s="147" t="s">
        <v>1031</v>
      </c>
      <c r="H288" s="147" t="s">
        <v>1032</v>
      </c>
      <c r="I288" s="150"/>
      <c r="J288" s="151" t="s">
        <v>1033</v>
      </c>
      <c r="K288" s="152">
        <v>1722799</v>
      </c>
      <c r="L288" s="153">
        <v>45291</v>
      </c>
      <c r="M288" s="153">
        <v>45336</v>
      </c>
      <c r="N288" s="154">
        <v>92</v>
      </c>
      <c r="O288" s="155">
        <v>1722799</v>
      </c>
      <c r="P288" s="156">
        <v>1.0130258381379456</v>
      </c>
      <c r="Q288" s="157">
        <v>1745239.9009182143</v>
      </c>
      <c r="R288" s="158">
        <v>1745239.9009182143</v>
      </c>
      <c r="S288" s="159">
        <v>1.5132886670167017E-4</v>
      </c>
      <c r="T288" s="130"/>
      <c r="U288" s="160"/>
    </row>
    <row r="289" spans="1:21" ht="15" customHeight="1" outlineLevel="2" x14ac:dyDescent="0.35">
      <c r="A289" s="129"/>
      <c r="B289" s="146">
        <v>285</v>
      </c>
      <c r="C289" s="147" t="s">
        <v>1196</v>
      </c>
      <c r="D289" s="148">
        <v>1233490490</v>
      </c>
      <c r="E289" s="149" t="s">
        <v>1197</v>
      </c>
      <c r="F289" s="147" t="s">
        <v>1030</v>
      </c>
      <c r="G289" s="147" t="s">
        <v>1031</v>
      </c>
      <c r="H289" s="147" t="s">
        <v>1032</v>
      </c>
      <c r="I289" s="150"/>
      <c r="J289" s="151" t="s">
        <v>1034</v>
      </c>
      <c r="K289" s="152">
        <v>760475</v>
      </c>
      <c r="L289" s="153">
        <v>45292</v>
      </c>
      <c r="M289" s="153">
        <v>45702</v>
      </c>
      <c r="N289" s="154">
        <v>-274</v>
      </c>
      <c r="O289" s="155">
        <v>760475</v>
      </c>
      <c r="P289" s="156">
        <v>1</v>
      </c>
      <c r="Q289" s="157">
        <v>760475</v>
      </c>
      <c r="R289" s="158">
        <v>760475</v>
      </c>
      <c r="S289" s="159">
        <v>6.5940401571385813E-5</v>
      </c>
      <c r="T289" s="130"/>
      <c r="U289" s="160"/>
    </row>
    <row r="290" spans="1:21" s="161" customFormat="1" ht="15" customHeight="1" outlineLevel="2" x14ac:dyDescent="0.4">
      <c r="A290" s="129"/>
      <c r="B290" s="146">
        <v>286</v>
      </c>
      <c r="C290" s="147" t="s">
        <v>1196</v>
      </c>
      <c r="D290" s="148">
        <v>1233490490</v>
      </c>
      <c r="E290" s="149" t="s">
        <v>1197</v>
      </c>
      <c r="F290" s="147" t="s">
        <v>1030</v>
      </c>
      <c r="G290" s="147" t="s">
        <v>1031</v>
      </c>
      <c r="H290" s="147" t="s">
        <v>1032</v>
      </c>
      <c r="I290" s="150"/>
      <c r="J290" s="151" t="s">
        <v>746</v>
      </c>
      <c r="K290" s="152">
        <v>34890</v>
      </c>
      <c r="L290" s="153">
        <v>45292</v>
      </c>
      <c r="M290" s="153">
        <v>45688</v>
      </c>
      <c r="N290" s="154">
        <v>-260</v>
      </c>
      <c r="O290" s="155">
        <v>34890</v>
      </c>
      <c r="P290" s="156">
        <v>1</v>
      </c>
      <c r="Q290" s="157">
        <v>34890</v>
      </c>
      <c r="R290" s="158">
        <v>34890</v>
      </c>
      <c r="S290" s="159">
        <v>3.0252942053659239E-6</v>
      </c>
      <c r="T290" s="130"/>
      <c r="U290" s="160"/>
    </row>
    <row r="291" spans="1:21" ht="15" customHeight="1" outlineLevel="2" x14ac:dyDescent="0.35">
      <c r="A291" s="129"/>
      <c r="B291" s="146">
        <v>287</v>
      </c>
      <c r="C291" s="147" t="s">
        <v>1196</v>
      </c>
      <c r="D291" s="148">
        <v>1233490490</v>
      </c>
      <c r="E291" s="149" t="s">
        <v>1197</v>
      </c>
      <c r="F291" s="147" t="s">
        <v>1030</v>
      </c>
      <c r="G291" s="147" t="s">
        <v>1031</v>
      </c>
      <c r="H291" s="147" t="s">
        <v>1032</v>
      </c>
      <c r="I291" s="150"/>
      <c r="J291" s="151" t="s">
        <v>199</v>
      </c>
      <c r="K291" s="152">
        <v>717277</v>
      </c>
      <c r="L291" s="153">
        <v>45292</v>
      </c>
      <c r="M291" s="153">
        <v>45473</v>
      </c>
      <c r="N291" s="154">
        <v>-45</v>
      </c>
      <c r="O291" s="155">
        <v>717277</v>
      </c>
      <c r="P291" s="156">
        <v>1</v>
      </c>
      <c r="Q291" s="157">
        <v>717277</v>
      </c>
      <c r="R291" s="158">
        <v>717277</v>
      </c>
      <c r="S291" s="159">
        <v>6.2194724899462703E-5</v>
      </c>
      <c r="T291" s="130"/>
      <c r="U291" s="160"/>
    </row>
    <row r="292" spans="1:21" ht="15" customHeight="1" outlineLevel="2" x14ac:dyDescent="0.35">
      <c r="A292" s="129"/>
      <c r="B292" s="146">
        <v>288</v>
      </c>
      <c r="C292" s="147" t="s">
        <v>1196</v>
      </c>
      <c r="D292" s="148">
        <v>1233490490</v>
      </c>
      <c r="E292" s="149" t="s">
        <v>1197</v>
      </c>
      <c r="F292" s="147" t="s">
        <v>1030</v>
      </c>
      <c r="G292" s="147" t="s">
        <v>1031</v>
      </c>
      <c r="H292" s="147" t="s">
        <v>1032</v>
      </c>
      <c r="I292" s="150"/>
      <c r="J292" s="151" t="s">
        <v>1035</v>
      </c>
      <c r="K292" s="152">
        <v>1225137</v>
      </c>
      <c r="L292" s="153">
        <v>45443</v>
      </c>
      <c r="M292" s="153">
        <v>45443</v>
      </c>
      <c r="N292" s="154">
        <v>-15</v>
      </c>
      <c r="O292" s="155">
        <v>1225137</v>
      </c>
      <c r="P292" s="156">
        <v>1</v>
      </c>
      <c r="Q292" s="157">
        <v>1225137</v>
      </c>
      <c r="R292" s="158">
        <v>1225137</v>
      </c>
      <c r="S292" s="159">
        <v>1.062310079357808E-4</v>
      </c>
      <c r="T292" s="130"/>
      <c r="U292" s="160"/>
    </row>
    <row r="293" spans="1:21" ht="15" customHeight="1" outlineLevel="2" x14ac:dyDescent="0.35">
      <c r="A293" s="129"/>
      <c r="B293" s="146">
        <v>289</v>
      </c>
      <c r="C293" s="147" t="s">
        <v>1196</v>
      </c>
      <c r="D293" s="148">
        <v>1233490490</v>
      </c>
      <c r="E293" s="149" t="s">
        <v>1197</v>
      </c>
      <c r="F293" s="147" t="s">
        <v>1030</v>
      </c>
      <c r="G293" s="147" t="s">
        <v>1031</v>
      </c>
      <c r="H293" s="147" t="s">
        <v>1032</v>
      </c>
      <c r="I293" s="150"/>
      <c r="J293" s="151" t="s">
        <v>748</v>
      </c>
      <c r="K293" s="152">
        <v>1739586</v>
      </c>
      <c r="L293" s="153" t="s">
        <v>1036</v>
      </c>
      <c r="M293" s="153" t="s">
        <v>1036</v>
      </c>
      <c r="N293" s="154">
        <v>0</v>
      </c>
      <c r="O293" s="155">
        <v>1739586</v>
      </c>
      <c r="P293" s="156">
        <v>1</v>
      </c>
      <c r="Q293" s="157">
        <v>1739586</v>
      </c>
      <c r="R293" s="158">
        <v>1739586</v>
      </c>
      <c r="S293" s="159">
        <v>1.508386198204553E-4</v>
      </c>
      <c r="T293" s="130"/>
      <c r="U293" s="160"/>
    </row>
    <row r="294" spans="1:21" ht="15" customHeight="1" outlineLevel="1" x14ac:dyDescent="0.35">
      <c r="A294" s="129"/>
      <c r="B294" s="146">
        <v>290</v>
      </c>
      <c r="C294" s="169" t="s">
        <v>1198</v>
      </c>
      <c r="D294" s="170"/>
      <c r="E294" s="171"/>
      <c r="F294" s="169"/>
      <c r="G294" s="169"/>
      <c r="H294" s="169"/>
      <c r="I294" s="172"/>
      <c r="J294" s="173"/>
      <c r="K294" s="174">
        <v>6200164</v>
      </c>
      <c r="L294" s="175"/>
      <c r="M294" s="175"/>
      <c r="N294" s="176"/>
      <c r="O294" s="177">
        <v>6200164</v>
      </c>
      <c r="P294" s="178"/>
      <c r="Q294" s="177">
        <v>6222604.9009182146</v>
      </c>
      <c r="R294" s="179">
        <v>6222604.9009182146</v>
      </c>
      <c r="S294" s="180">
        <v>5.395589151341207E-4</v>
      </c>
      <c r="T294" s="130"/>
      <c r="U294" s="160"/>
    </row>
    <row r="295" spans="1:21" s="161" customFormat="1" ht="15" customHeight="1" outlineLevel="2" x14ac:dyDescent="0.4">
      <c r="A295" s="129"/>
      <c r="B295" s="146">
        <v>291</v>
      </c>
      <c r="C295" s="147" t="s">
        <v>1199</v>
      </c>
      <c r="D295" s="148">
        <v>1100951068</v>
      </c>
      <c r="E295" s="149" t="s">
        <v>1200</v>
      </c>
      <c r="F295" s="147" t="s">
        <v>1030</v>
      </c>
      <c r="G295" s="147" t="s">
        <v>1031</v>
      </c>
      <c r="H295" s="147" t="s">
        <v>1032</v>
      </c>
      <c r="I295" s="150"/>
      <c r="J295" s="151" t="s">
        <v>1033</v>
      </c>
      <c r="K295" s="152">
        <v>1469959</v>
      </c>
      <c r="L295" s="153">
        <v>45291</v>
      </c>
      <c r="M295" s="153">
        <v>45336</v>
      </c>
      <c r="N295" s="154">
        <v>92</v>
      </c>
      <c r="O295" s="155">
        <v>1469959</v>
      </c>
      <c r="P295" s="156">
        <v>1.0130258381379456</v>
      </c>
      <c r="Q295" s="157">
        <v>1489106.4480034164</v>
      </c>
      <c r="R295" s="158">
        <v>1489106.4480034164</v>
      </c>
      <c r="S295" s="159">
        <v>1.2911966489876094E-4</v>
      </c>
      <c r="T295" s="130"/>
      <c r="U295" s="160"/>
    </row>
    <row r="296" spans="1:21" ht="15" customHeight="1" outlineLevel="2" x14ac:dyDescent="0.35">
      <c r="A296" s="129"/>
      <c r="B296" s="146">
        <v>292</v>
      </c>
      <c r="C296" s="147" t="s">
        <v>1199</v>
      </c>
      <c r="D296" s="148">
        <v>1100951068</v>
      </c>
      <c r="E296" s="149" t="s">
        <v>1200</v>
      </c>
      <c r="F296" s="147" t="s">
        <v>1030</v>
      </c>
      <c r="G296" s="147" t="s">
        <v>1031</v>
      </c>
      <c r="H296" s="147" t="s">
        <v>1032</v>
      </c>
      <c r="I296" s="150"/>
      <c r="J296" s="151" t="s">
        <v>1034</v>
      </c>
      <c r="K296" s="152">
        <v>632723</v>
      </c>
      <c r="L296" s="153">
        <v>45292</v>
      </c>
      <c r="M296" s="153">
        <v>45702</v>
      </c>
      <c r="N296" s="154">
        <v>-274</v>
      </c>
      <c r="O296" s="155">
        <v>632723</v>
      </c>
      <c r="P296" s="156">
        <v>1</v>
      </c>
      <c r="Q296" s="157">
        <v>632723</v>
      </c>
      <c r="R296" s="158">
        <v>632723</v>
      </c>
      <c r="S296" s="159">
        <v>5.4863090441437183E-5</v>
      </c>
      <c r="T296" s="130"/>
      <c r="U296" s="160"/>
    </row>
    <row r="297" spans="1:21" ht="15" customHeight="1" outlineLevel="2" x14ac:dyDescent="0.35">
      <c r="A297" s="129"/>
      <c r="B297" s="146">
        <v>293</v>
      </c>
      <c r="C297" s="147" t="s">
        <v>1199</v>
      </c>
      <c r="D297" s="148">
        <v>1100951068</v>
      </c>
      <c r="E297" s="149" t="s">
        <v>1200</v>
      </c>
      <c r="F297" s="147" t="s">
        <v>1030</v>
      </c>
      <c r="G297" s="147" t="s">
        <v>1031</v>
      </c>
      <c r="H297" s="147" t="s">
        <v>1032</v>
      </c>
      <c r="I297" s="150"/>
      <c r="J297" s="151" t="s">
        <v>746</v>
      </c>
      <c r="K297" s="152">
        <v>29022</v>
      </c>
      <c r="L297" s="153">
        <v>45292</v>
      </c>
      <c r="M297" s="153">
        <v>45688</v>
      </c>
      <c r="N297" s="154">
        <v>-260</v>
      </c>
      <c r="O297" s="155">
        <v>29022</v>
      </c>
      <c r="P297" s="156">
        <v>1</v>
      </c>
      <c r="Q297" s="157">
        <v>29022</v>
      </c>
      <c r="R297" s="158">
        <v>29022</v>
      </c>
      <c r="S297" s="159">
        <v>2.5164829013508123E-6</v>
      </c>
      <c r="T297" s="130"/>
      <c r="U297" s="160"/>
    </row>
    <row r="298" spans="1:21" ht="15" customHeight="1" outlineLevel="2" x14ac:dyDescent="0.35">
      <c r="A298" s="129"/>
      <c r="B298" s="146">
        <v>294</v>
      </c>
      <c r="C298" s="147" t="s">
        <v>1199</v>
      </c>
      <c r="D298" s="148">
        <v>1100951068</v>
      </c>
      <c r="E298" s="149" t="s">
        <v>1200</v>
      </c>
      <c r="F298" s="147" t="s">
        <v>1030</v>
      </c>
      <c r="G298" s="147" t="s">
        <v>1031</v>
      </c>
      <c r="H298" s="147" t="s">
        <v>1032</v>
      </c>
      <c r="I298" s="150"/>
      <c r="J298" s="151" t="s">
        <v>199</v>
      </c>
      <c r="K298" s="152">
        <v>598771</v>
      </c>
      <c r="L298" s="153">
        <v>45292</v>
      </c>
      <c r="M298" s="153">
        <v>45473</v>
      </c>
      <c r="N298" s="154">
        <v>-45</v>
      </c>
      <c r="O298" s="155">
        <v>598771</v>
      </c>
      <c r="P298" s="156">
        <v>1</v>
      </c>
      <c r="Q298" s="157">
        <v>598771</v>
      </c>
      <c r="R298" s="158">
        <v>598771</v>
      </c>
      <c r="S298" s="159">
        <v>5.1919129740359978E-5</v>
      </c>
      <c r="T298" s="130"/>
      <c r="U298" s="160"/>
    </row>
    <row r="299" spans="1:21" ht="15" customHeight="1" outlineLevel="2" x14ac:dyDescent="0.35">
      <c r="A299" s="129"/>
      <c r="B299" s="146">
        <v>295</v>
      </c>
      <c r="C299" s="147" t="s">
        <v>1199</v>
      </c>
      <c r="D299" s="148">
        <v>1100951068</v>
      </c>
      <c r="E299" s="149" t="s">
        <v>1200</v>
      </c>
      <c r="F299" s="147" t="s">
        <v>1030</v>
      </c>
      <c r="G299" s="147" t="s">
        <v>1031</v>
      </c>
      <c r="H299" s="147" t="s">
        <v>1032</v>
      </c>
      <c r="I299" s="150"/>
      <c r="J299" s="151" t="s">
        <v>1035</v>
      </c>
      <c r="K299" s="152">
        <v>603467</v>
      </c>
      <c r="L299" s="153">
        <v>45443</v>
      </c>
      <c r="M299" s="153">
        <v>45443</v>
      </c>
      <c r="N299" s="154">
        <v>-15</v>
      </c>
      <c r="O299" s="155">
        <v>603467</v>
      </c>
      <c r="P299" s="156">
        <v>1</v>
      </c>
      <c r="Q299" s="157">
        <v>603467</v>
      </c>
      <c r="R299" s="158">
        <v>603467</v>
      </c>
      <c r="S299" s="159">
        <v>5.232631751876062E-5</v>
      </c>
      <c r="T299" s="130"/>
      <c r="U299" s="160"/>
    </row>
    <row r="300" spans="1:21" s="161" customFormat="1" ht="15" customHeight="1" outlineLevel="2" x14ac:dyDescent="0.4">
      <c r="A300" s="129"/>
      <c r="B300" s="146">
        <v>296</v>
      </c>
      <c r="C300" s="147" t="s">
        <v>1199</v>
      </c>
      <c r="D300" s="148">
        <v>1100951068</v>
      </c>
      <c r="E300" s="149" t="s">
        <v>1200</v>
      </c>
      <c r="F300" s="147" t="s">
        <v>1030</v>
      </c>
      <c r="G300" s="147" t="s">
        <v>1031</v>
      </c>
      <c r="H300" s="147" t="s">
        <v>1032</v>
      </c>
      <c r="I300" s="150"/>
      <c r="J300" s="151" t="s">
        <v>748</v>
      </c>
      <c r="K300" s="152">
        <v>680768</v>
      </c>
      <c r="L300" s="153" t="s">
        <v>1036</v>
      </c>
      <c r="M300" s="153" t="s">
        <v>1036</v>
      </c>
      <c r="N300" s="154">
        <v>0</v>
      </c>
      <c r="O300" s="155">
        <v>680768</v>
      </c>
      <c r="P300" s="156">
        <v>1</v>
      </c>
      <c r="Q300" s="157">
        <v>680768</v>
      </c>
      <c r="R300" s="158">
        <v>680768</v>
      </c>
      <c r="S300" s="159">
        <v>5.9029048025180546E-5</v>
      </c>
      <c r="T300" s="130"/>
      <c r="U300" s="160"/>
    </row>
    <row r="301" spans="1:21" s="161" customFormat="1" ht="15" customHeight="1" outlineLevel="1" x14ac:dyDescent="0.4">
      <c r="A301" s="129"/>
      <c r="B301" s="146">
        <v>297</v>
      </c>
      <c r="C301" s="169" t="s">
        <v>1201</v>
      </c>
      <c r="D301" s="170"/>
      <c r="E301" s="171"/>
      <c r="F301" s="169"/>
      <c r="G301" s="169"/>
      <c r="H301" s="169"/>
      <c r="I301" s="172"/>
      <c r="J301" s="173"/>
      <c r="K301" s="174">
        <v>4014710</v>
      </c>
      <c r="L301" s="175"/>
      <c r="M301" s="175"/>
      <c r="N301" s="176"/>
      <c r="O301" s="177">
        <v>4014710</v>
      </c>
      <c r="P301" s="178"/>
      <c r="Q301" s="177">
        <v>4033857.4480034164</v>
      </c>
      <c r="R301" s="179">
        <v>4033857.4480034164</v>
      </c>
      <c r="S301" s="180">
        <v>3.4977373352585009E-4</v>
      </c>
      <c r="T301" s="130"/>
      <c r="U301" s="160"/>
    </row>
    <row r="302" spans="1:21" ht="15" customHeight="1" outlineLevel="2" x14ac:dyDescent="0.35">
      <c r="A302" s="129"/>
      <c r="B302" s="146">
        <v>298</v>
      </c>
      <c r="C302" s="147" t="s">
        <v>1202</v>
      </c>
      <c r="D302" s="148">
        <v>63332018</v>
      </c>
      <c r="E302" s="149" t="s">
        <v>1203</v>
      </c>
      <c r="F302" s="147" t="s">
        <v>1030</v>
      </c>
      <c r="G302" s="147" t="s">
        <v>1031</v>
      </c>
      <c r="H302" s="147" t="s">
        <v>1032</v>
      </c>
      <c r="I302" s="150"/>
      <c r="J302" s="151" t="s">
        <v>1034</v>
      </c>
      <c r="K302" s="152">
        <v>2091100</v>
      </c>
      <c r="L302" s="153">
        <v>45292</v>
      </c>
      <c r="M302" s="153">
        <v>45702</v>
      </c>
      <c r="N302" s="154">
        <v>-274</v>
      </c>
      <c r="O302" s="155">
        <v>2091100</v>
      </c>
      <c r="P302" s="156">
        <v>1</v>
      </c>
      <c r="Q302" s="157">
        <v>2091100</v>
      </c>
      <c r="R302" s="158">
        <v>2091100</v>
      </c>
      <c r="S302" s="159">
        <v>1.8131822048841168E-4</v>
      </c>
      <c r="T302" s="130"/>
      <c r="U302" s="160"/>
    </row>
    <row r="303" spans="1:21" ht="15" customHeight="1" outlineLevel="2" x14ac:dyDescent="0.35">
      <c r="A303" s="129"/>
      <c r="B303" s="146">
        <v>299</v>
      </c>
      <c r="C303" s="147" t="s">
        <v>1202</v>
      </c>
      <c r="D303" s="148">
        <v>63332018</v>
      </c>
      <c r="E303" s="149" t="s">
        <v>1203</v>
      </c>
      <c r="F303" s="147" t="s">
        <v>1030</v>
      </c>
      <c r="G303" s="147" t="s">
        <v>1031</v>
      </c>
      <c r="H303" s="147" t="s">
        <v>1032</v>
      </c>
      <c r="I303" s="150"/>
      <c r="J303" s="151" t="s">
        <v>746</v>
      </c>
      <c r="K303" s="152">
        <v>95944</v>
      </c>
      <c r="L303" s="153">
        <v>45292</v>
      </c>
      <c r="M303" s="153">
        <v>45688</v>
      </c>
      <c r="N303" s="154">
        <v>-260</v>
      </c>
      <c r="O303" s="155">
        <v>95944</v>
      </c>
      <c r="P303" s="156">
        <v>1</v>
      </c>
      <c r="Q303" s="157">
        <v>95944</v>
      </c>
      <c r="R303" s="158">
        <v>95944</v>
      </c>
      <c r="S303" s="159">
        <v>8.3192555815313326E-6</v>
      </c>
      <c r="T303" s="130"/>
      <c r="U303" s="160"/>
    </row>
    <row r="304" spans="1:21" ht="15" customHeight="1" outlineLevel="2" x14ac:dyDescent="0.35">
      <c r="A304" s="129"/>
      <c r="B304" s="146">
        <v>300</v>
      </c>
      <c r="C304" s="147" t="s">
        <v>1202</v>
      </c>
      <c r="D304" s="148">
        <v>63332018</v>
      </c>
      <c r="E304" s="149" t="s">
        <v>1203</v>
      </c>
      <c r="F304" s="147" t="s">
        <v>1030</v>
      </c>
      <c r="G304" s="147" t="s">
        <v>1031</v>
      </c>
      <c r="H304" s="147" t="s">
        <v>1032</v>
      </c>
      <c r="I304" s="150"/>
      <c r="J304" s="151" t="s">
        <v>199</v>
      </c>
      <c r="K304" s="152">
        <v>2091100</v>
      </c>
      <c r="L304" s="153">
        <v>45292</v>
      </c>
      <c r="M304" s="153">
        <v>45473</v>
      </c>
      <c r="N304" s="154">
        <v>-45</v>
      </c>
      <c r="O304" s="155">
        <v>2091100</v>
      </c>
      <c r="P304" s="156">
        <v>1</v>
      </c>
      <c r="Q304" s="157">
        <v>2091100</v>
      </c>
      <c r="R304" s="158">
        <v>2091100</v>
      </c>
      <c r="S304" s="159">
        <v>1.8131822048841168E-4</v>
      </c>
      <c r="T304" s="130"/>
      <c r="U304" s="160"/>
    </row>
    <row r="305" spans="1:21" s="161" customFormat="1" ht="15" customHeight="1" outlineLevel="2" x14ac:dyDescent="0.4">
      <c r="A305" s="129"/>
      <c r="B305" s="146">
        <v>301</v>
      </c>
      <c r="C305" s="147" t="s">
        <v>1202</v>
      </c>
      <c r="D305" s="148">
        <v>63332018</v>
      </c>
      <c r="E305" s="149" t="s">
        <v>1203</v>
      </c>
      <c r="F305" s="147" t="s">
        <v>1030</v>
      </c>
      <c r="G305" s="147" t="s">
        <v>1031</v>
      </c>
      <c r="H305" s="147" t="s">
        <v>1032</v>
      </c>
      <c r="I305" s="150"/>
      <c r="J305" s="151" t="s">
        <v>1035</v>
      </c>
      <c r="K305" s="152">
        <v>2767331</v>
      </c>
      <c r="L305" s="153">
        <v>45443</v>
      </c>
      <c r="M305" s="153">
        <v>45443</v>
      </c>
      <c r="N305" s="154">
        <v>-15</v>
      </c>
      <c r="O305" s="155">
        <v>2767331</v>
      </c>
      <c r="P305" s="156">
        <v>1</v>
      </c>
      <c r="Q305" s="157">
        <v>2767331</v>
      </c>
      <c r="R305" s="158">
        <v>2767331</v>
      </c>
      <c r="S305" s="159">
        <v>2.3995386754455396E-4</v>
      </c>
      <c r="T305" s="130"/>
      <c r="U305" s="160"/>
    </row>
    <row r="306" spans="1:21" ht="15" customHeight="1" outlineLevel="2" x14ac:dyDescent="0.35">
      <c r="A306" s="129"/>
      <c r="B306" s="146">
        <v>302</v>
      </c>
      <c r="C306" s="147" t="s">
        <v>1202</v>
      </c>
      <c r="D306" s="148">
        <v>63332018</v>
      </c>
      <c r="E306" s="149" t="s">
        <v>1203</v>
      </c>
      <c r="F306" s="147" t="s">
        <v>1030</v>
      </c>
      <c r="G306" s="147" t="s">
        <v>1031</v>
      </c>
      <c r="H306" s="147" t="s">
        <v>1032</v>
      </c>
      <c r="I306" s="150"/>
      <c r="J306" s="151" t="s">
        <v>748</v>
      </c>
      <c r="K306" s="152">
        <v>10962903</v>
      </c>
      <c r="L306" s="153" t="s">
        <v>1036</v>
      </c>
      <c r="M306" s="153" t="s">
        <v>1036</v>
      </c>
      <c r="N306" s="154">
        <v>0</v>
      </c>
      <c r="O306" s="155">
        <v>10962903</v>
      </c>
      <c r="P306" s="156">
        <v>1</v>
      </c>
      <c r="Q306" s="157">
        <v>10962903</v>
      </c>
      <c r="R306" s="158">
        <v>10962903</v>
      </c>
      <c r="S306" s="159">
        <v>9.5058775924014626E-4</v>
      </c>
      <c r="T306" s="130"/>
      <c r="U306" s="160"/>
    </row>
    <row r="307" spans="1:21" ht="15" customHeight="1" outlineLevel="1" x14ac:dyDescent="0.35">
      <c r="A307" s="129"/>
      <c r="B307" s="146">
        <v>303</v>
      </c>
      <c r="C307" s="169" t="s">
        <v>1204</v>
      </c>
      <c r="D307" s="170"/>
      <c r="E307" s="171"/>
      <c r="F307" s="169"/>
      <c r="G307" s="169"/>
      <c r="H307" s="169"/>
      <c r="I307" s="172"/>
      <c r="J307" s="173"/>
      <c r="K307" s="174">
        <v>18008378</v>
      </c>
      <c r="L307" s="175"/>
      <c r="M307" s="175"/>
      <c r="N307" s="176"/>
      <c r="O307" s="177">
        <v>18008378</v>
      </c>
      <c r="P307" s="178"/>
      <c r="Q307" s="177">
        <v>18008378</v>
      </c>
      <c r="R307" s="179">
        <v>18008378</v>
      </c>
      <c r="S307" s="180">
        <v>1.5614973233430548E-3</v>
      </c>
      <c r="T307" s="130"/>
      <c r="U307" s="160"/>
    </row>
    <row r="308" spans="1:21" ht="15" customHeight="1" outlineLevel="2" x14ac:dyDescent="0.35">
      <c r="A308" s="129"/>
      <c r="B308" s="146">
        <v>304</v>
      </c>
      <c r="C308" s="147" t="s">
        <v>1205</v>
      </c>
      <c r="D308" s="148">
        <v>9862395</v>
      </c>
      <c r="E308" s="149" t="s">
        <v>1206</v>
      </c>
      <c r="F308" s="147" t="s">
        <v>1030</v>
      </c>
      <c r="G308" s="147" t="s">
        <v>1031</v>
      </c>
      <c r="H308" s="147" t="s">
        <v>1032</v>
      </c>
      <c r="I308" s="150"/>
      <c r="J308" s="151" t="s">
        <v>1035</v>
      </c>
      <c r="K308" s="152">
        <v>1008863</v>
      </c>
      <c r="L308" s="153">
        <v>45443</v>
      </c>
      <c r="M308" s="153">
        <v>45443</v>
      </c>
      <c r="N308" s="154">
        <v>-15</v>
      </c>
      <c r="O308" s="155">
        <v>1008863</v>
      </c>
      <c r="P308" s="156">
        <v>1</v>
      </c>
      <c r="Q308" s="157">
        <v>1008863</v>
      </c>
      <c r="R308" s="158">
        <v>1008863</v>
      </c>
      <c r="S308" s="159">
        <v>8.7477999080197251E-5</v>
      </c>
      <c r="T308" s="130"/>
      <c r="U308" s="160"/>
    </row>
    <row r="309" spans="1:21" ht="15" customHeight="1" outlineLevel="2" x14ac:dyDescent="0.35">
      <c r="A309" s="129"/>
      <c r="B309" s="146">
        <v>305</v>
      </c>
      <c r="C309" s="147" t="s">
        <v>1205</v>
      </c>
      <c r="D309" s="148">
        <v>9862395</v>
      </c>
      <c r="E309" s="149" t="s">
        <v>1206</v>
      </c>
      <c r="F309" s="147" t="s">
        <v>1030</v>
      </c>
      <c r="G309" s="147" t="s">
        <v>1031</v>
      </c>
      <c r="H309" s="147" t="s">
        <v>1032</v>
      </c>
      <c r="I309" s="150"/>
      <c r="J309" s="151" t="s">
        <v>1033</v>
      </c>
      <c r="K309" s="152">
        <v>1560606</v>
      </c>
      <c r="L309" s="153">
        <v>45291</v>
      </c>
      <c r="M309" s="153">
        <v>45336</v>
      </c>
      <c r="N309" s="154">
        <v>92</v>
      </c>
      <c r="O309" s="155">
        <v>1560606</v>
      </c>
      <c r="P309" s="156">
        <v>1.0130258381379456</v>
      </c>
      <c r="Q309" s="157">
        <v>1580934.2011531068</v>
      </c>
      <c r="R309" s="158">
        <v>1580934.2011531068</v>
      </c>
      <c r="S309" s="159">
        <v>1.3708200280347662E-4</v>
      </c>
      <c r="T309" s="130"/>
      <c r="U309" s="160"/>
    </row>
    <row r="310" spans="1:21" s="161" customFormat="1" ht="15" customHeight="1" outlineLevel="2" x14ac:dyDescent="0.4">
      <c r="A310" s="129"/>
      <c r="B310" s="146">
        <v>306</v>
      </c>
      <c r="C310" s="147" t="s">
        <v>1205</v>
      </c>
      <c r="D310" s="148">
        <v>9862395</v>
      </c>
      <c r="E310" s="149" t="s">
        <v>1206</v>
      </c>
      <c r="F310" s="147" t="s">
        <v>1030</v>
      </c>
      <c r="G310" s="147" t="s">
        <v>1031</v>
      </c>
      <c r="H310" s="147" t="s">
        <v>1032</v>
      </c>
      <c r="I310" s="150"/>
      <c r="J310" s="151" t="s">
        <v>1034</v>
      </c>
      <c r="K310" s="152">
        <v>575168</v>
      </c>
      <c r="L310" s="153">
        <v>45292</v>
      </c>
      <c r="M310" s="153">
        <v>45702</v>
      </c>
      <c r="N310" s="154">
        <v>-274</v>
      </c>
      <c r="O310" s="155">
        <v>575168</v>
      </c>
      <c r="P310" s="156">
        <v>1</v>
      </c>
      <c r="Q310" s="157">
        <v>575168</v>
      </c>
      <c r="R310" s="158">
        <v>575168</v>
      </c>
      <c r="S310" s="159">
        <v>4.9872525580736823E-5</v>
      </c>
      <c r="T310" s="130"/>
      <c r="U310" s="160"/>
    </row>
    <row r="311" spans="1:21" ht="15" customHeight="1" outlineLevel="2" x14ac:dyDescent="0.35">
      <c r="A311" s="129"/>
      <c r="B311" s="146">
        <v>307</v>
      </c>
      <c r="C311" s="147" t="s">
        <v>1205</v>
      </c>
      <c r="D311" s="148">
        <v>9862395</v>
      </c>
      <c r="E311" s="149" t="s">
        <v>1206</v>
      </c>
      <c r="F311" s="147" t="s">
        <v>1030</v>
      </c>
      <c r="G311" s="147" t="s">
        <v>1031</v>
      </c>
      <c r="H311" s="147" t="s">
        <v>1032</v>
      </c>
      <c r="I311" s="150"/>
      <c r="J311" s="151" t="s">
        <v>746</v>
      </c>
      <c r="K311" s="152">
        <v>25634</v>
      </c>
      <c r="L311" s="153">
        <v>45292</v>
      </c>
      <c r="M311" s="153">
        <v>45688</v>
      </c>
      <c r="N311" s="154">
        <v>-260</v>
      </c>
      <c r="O311" s="155">
        <v>25634</v>
      </c>
      <c r="P311" s="156">
        <v>1</v>
      </c>
      <c r="Q311" s="157">
        <v>25634</v>
      </c>
      <c r="R311" s="158">
        <v>25634</v>
      </c>
      <c r="S311" s="159">
        <v>2.222711139591576E-6</v>
      </c>
      <c r="T311" s="130"/>
      <c r="U311" s="160"/>
    </row>
    <row r="312" spans="1:21" ht="15" customHeight="1" outlineLevel="2" x14ac:dyDescent="0.35">
      <c r="A312" s="129"/>
      <c r="B312" s="146">
        <v>308</v>
      </c>
      <c r="C312" s="147" t="s">
        <v>1205</v>
      </c>
      <c r="D312" s="148">
        <v>9862395</v>
      </c>
      <c r="E312" s="149" t="s">
        <v>1206</v>
      </c>
      <c r="F312" s="147" t="s">
        <v>1030</v>
      </c>
      <c r="G312" s="147" t="s">
        <v>1031</v>
      </c>
      <c r="H312" s="147" t="s">
        <v>1032</v>
      </c>
      <c r="I312" s="150"/>
      <c r="J312" s="151" t="s">
        <v>199</v>
      </c>
      <c r="K312" s="152">
        <v>597644</v>
      </c>
      <c r="L312" s="153">
        <v>45292</v>
      </c>
      <c r="M312" s="153">
        <v>45473</v>
      </c>
      <c r="N312" s="154">
        <v>-45</v>
      </c>
      <c r="O312" s="155">
        <v>597644</v>
      </c>
      <c r="P312" s="156">
        <v>1</v>
      </c>
      <c r="Q312" s="157">
        <v>597644</v>
      </c>
      <c r="R312" s="158">
        <v>597644</v>
      </c>
      <c r="S312" s="159">
        <v>5.1821408141923535E-5</v>
      </c>
      <c r="T312" s="130"/>
      <c r="U312" s="160"/>
    </row>
    <row r="313" spans="1:21" ht="15" customHeight="1" outlineLevel="2" x14ac:dyDescent="0.35">
      <c r="A313" s="129"/>
      <c r="B313" s="146">
        <v>309</v>
      </c>
      <c r="C313" s="147" t="s">
        <v>1205</v>
      </c>
      <c r="D313" s="148">
        <v>9862395</v>
      </c>
      <c r="E313" s="149" t="s">
        <v>1206</v>
      </c>
      <c r="F313" s="147" t="s">
        <v>1030</v>
      </c>
      <c r="G313" s="147" t="s">
        <v>1031</v>
      </c>
      <c r="H313" s="147" t="s">
        <v>1032</v>
      </c>
      <c r="I313" s="150"/>
      <c r="J313" s="151" t="s">
        <v>748</v>
      </c>
      <c r="K313" s="152">
        <v>2286042</v>
      </c>
      <c r="L313" s="153" t="s">
        <v>1036</v>
      </c>
      <c r="M313" s="153" t="s">
        <v>1036</v>
      </c>
      <c r="N313" s="154">
        <v>0</v>
      </c>
      <c r="O313" s="155">
        <v>2286042</v>
      </c>
      <c r="P313" s="156">
        <v>1</v>
      </c>
      <c r="Q313" s="157">
        <v>2286042</v>
      </c>
      <c r="R313" s="158">
        <v>2286042</v>
      </c>
      <c r="S313" s="159">
        <v>1.9822154244262332E-4</v>
      </c>
      <c r="T313" s="130"/>
      <c r="U313" s="160"/>
    </row>
    <row r="314" spans="1:21" ht="15" customHeight="1" outlineLevel="1" x14ac:dyDescent="0.35">
      <c r="A314" s="129"/>
      <c r="B314" s="146">
        <v>310</v>
      </c>
      <c r="C314" s="169" t="s">
        <v>1207</v>
      </c>
      <c r="D314" s="170"/>
      <c r="E314" s="171"/>
      <c r="F314" s="169"/>
      <c r="G314" s="169"/>
      <c r="H314" s="169"/>
      <c r="I314" s="172"/>
      <c r="J314" s="173"/>
      <c r="K314" s="174">
        <v>6053957</v>
      </c>
      <c r="L314" s="175"/>
      <c r="M314" s="175"/>
      <c r="N314" s="176"/>
      <c r="O314" s="177">
        <v>6053957</v>
      </c>
      <c r="P314" s="178"/>
      <c r="Q314" s="177">
        <v>6074285.201153107</v>
      </c>
      <c r="R314" s="179">
        <v>6074285.201153107</v>
      </c>
      <c r="S314" s="180">
        <v>5.2669818918854908E-4</v>
      </c>
      <c r="T314" s="130"/>
      <c r="U314" s="160"/>
    </row>
    <row r="315" spans="1:21" s="161" customFormat="1" ht="15" customHeight="1" outlineLevel="2" x14ac:dyDescent="0.4">
      <c r="A315" s="129"/>
      <c r="B315" s="146">
        <v>311</v>
      </c>
      <c r="C315" s="147" t="s">
        <v>1208</v>
      </c>
      <c r="D315" s="148">
        <v>1031183562</v>
      </c>
      <c r="E315" s="149" t="s">
        <v>1209</v>
      </c>
      <c r="F315" s="147" t="s">
        <v>1030</v>
      </c>
      <c r="G315" s="147" t="s">
        <v>1031</v>
      </c>
      <c r="H315" s="147" t="s">
        <v>1032</v>
      </c>
      <c r="I315" s="150"/>
      <c r="J315" s="151" t="s">
        <v>1033</v>
      </c>
      <c r="K315" s="152">
        <v>1986731</v>
      </c>
      <c r="L315" s="153">
        <v>45291</v>
      </c>
      <c r="M315" s="153">
        <v>45336</v>
      </c>
      <c r="N315" s="154">
        <v>92</v>
      </c>
      <c r="O315" s="155">
        <v>1986731</v>
      </c>
      <c r="P315" s="156">
        <v>1.0130258381379456</v>
      </c>
      <c r="Q315" s="157">
        <v>2012609.8364296388</v>
      </c>
      <c r="R315" s="158">
        <v>2012609.8364296388</v>
      </c>
      <c r="S315" s="159">
        <v>1.7451237821189584E-4</v>
      </c>
      <c r="T315" s="130"/>
      <c r="U315" s="160"/>
    </row>
    <row r="316" spans="1:21" ht="15" customHeight="1" outlineLevel="2" x14ac:dyDescent="0.35">
      <c r="A316" s="129"/>
      <c r="B316" s="146">
        <v>312</v>
      </c>
      <c r="C316" s="147" t="s">
        <v>1208</v>
      </c>
      <c r="D316" s="148">
        <v>1031183562</v>
      </c>
      <c r="E316" s="149" t="s">
        <v>1209</v>
      </c>
      <c r="F316" s="147" t="s">
        <v>1030</v>
      </c>
      <c r="G316" s="147" t="s">
        <v>1031</v>
      </c>
      <c r="H316" s="147" t="s">
        <v>1032</v>
      </c>
      <c r="I316" s="150"/>
      <c r="J316" s="151" t="s">
        <v>1034</v>
      </c>
      <c r="K316" s="152">
        <v>804068</v>
      </c>
      <c r="L316" s="153">
        <v>45292</v>
      </c>
      <c r="M316" s="153">
        <v>45702</v>
      </c>
      <c r="N316" s="154">
        <v>-274</v>
      </c>
      <c r="O316" s="155">
        <v>804068</v>
      </c>
      <c r="P316" s="156">
        <v>1</v>
      </c>
      <c r="Q316" s="157">
        <v>804068</v>
      </c>
      <c r="R316" s="158">
        <v>804068</v>
      </c>
      <c r="S316" s="159">
        <v>6.9720328492982737E-5</v>
      </c>
      <c r="T316" s="130"/>
      <c r="U316" s="160"/>
    </row>
    <row r="317" spans="1:21" ht="15" customHeight="1" outlineLevel="2" x14ac:dyDescent="0.35">
      <c r="A317" s="129"/>
      <c r="B317" s="146">
        <v>313</v>
      </c>
      <c r="C317" s="147" t="s">
        <v>1208</v>
      </c>
      <c r="D317" s="148">
        <v>1031183562</v>
      </c>
      <c r="E317" s="149" t="s">
        <v>1209</v>
      </c>
      <c r="F317" s="147" t="s">
        <v>1030</v>
      </c>
      <c r="G317" s="147" t="s">
        <v>1031</v>
      </c>
      <c r="H317" s="147" t="s">
        <v>1032</v>
      </c>
      <c r="I317" s="150"/>
      <c r="J317" s="151" t="s">
        <v>746</v>
      </c>
      <c r="K317" s="152">
        <v>36883</v>
      </c>
      <c r="L317" s="153">
        <v>45292</v>
      </c>
      <c r="M317" s="153">
        <v>45688</v>
      </c>
      <c r="N317" s="154">
        <v>-260</v>
      </c>
      <c r="O317" s="155">
        <v>36883</v>
      </c>
      <c r="P317" s="156">
        <v>1</v>
      </c>
      <c r="Q317" s="157">
        <v>36883</v>
      </c>
      <c r="R317" s="158">
        <v>36883</v>
      </c>
      <c r="S317" s="159">
        <v>3.19810622460623E-6</v>
      </c>
      <c r="T317" s="130"/>
      <c r="U317" s="160"/>
    </row>
    <row r="318" spans="1:21" ht="15" customHeight="1" outlineLevel="2" x14ac:dyDescent="0.35">
      <c r="A318" s="129"/>
      <c r="B318" s="146">
        <v>314</v>
      </c>
      <c r="C318" s="147" t="s">
        <v>1208</v>
      </c>
      <c r="D318" s="148">
        <v>1031183562</v>
      </c>
      <c r="E318" s="149" t="s">
        <v>1209</v>
      </c>
      <c r="F318" s="147" t="s">
        <v>1030</v>
      </c>
      <c r="G318" s="147" t="s">
        <v>1031</v>
      </c>
      <c r="H318" s="147" t="s">
        <v>1032</v>
      </c>
      <c r="I318" s="150"/>
      <c r="J318" s="151" t="s">
        <v>199</v>
      </c>
      <c r="K318" s="152">
        <v>552311</v>
      </c>
      <c r="L318" s="153">
        <v>45292</v>
      </c>
      <c r="M318" s="153">
        <v>45473</v>
      </c>
      <c r="N318" s="154">
        <v>-45</v>
      </c>
      <c r="O318" s="155">
        <v>552311</v>
      </c>
      <c r="P318" s="156">
        <v>1</v>
      </c>
      <c r="Q318" s="157">
        <v>552311</v>
      </c>
      <c r="R318" s="158">
        <v>552311</v>
      </c>
      <c r="S318" s="159">
        <v>4.7890606702776116E-5</v>
      </c>
      <c r="T318" s="130"/>
      <c r="U318" s="160"/>
    </row>
    <row r="319" spans="1:21" ht="15" customHeight="1" outlineLevel="2" x14ac:dyDescent="0.35">
      <c r="A319" s="129"/>
      <c r="B319" s="146">
        <v>315</v>
      </c>
      <c r="C319" s="147" t="s">
        <v>1208</v>
      </c>
      <c r="D319" s="148">
        <v>1031183562</v>
      </c>
      <c r="E319" s="149" t="s">
        <v>1209</v>
      </c>
      <c r="F319" s="147" t="s">
        <v>1030</v>
      </c>
      <c r="G319" s="147" t="s">
        <v>1031</v>
      </c>
      <c r="H319" s="147" t="s">
        <v>1032</v>
      </c>
      <c r="I319" s="150"/>
      <c r="J319" s="151" t="s">
        <v>1035</v>
      </c>
      <c r="K319" s="152">
        <v>587250</v>
      </c>
      <c r="L319" s="153">
        <v>45443</v>
      </c>
      <c r="M319" s="153">
        <v>45443</v>
      </c>
      <c r="N319" s="154">
        <v>-15</v>
      </c>
      <c r="O319" s="155">
        <v>587250</v>
      </c>
      <c r="P319" s="156">
        <v>1</v>
      </c>
      <c r="Q319" s="157">
        <v>587250</v>
      </c>
      <c r="R319" s="158">
        <v>587250</v>
      </c>
      <c r="S319" s="159">
        <v>5.0920149673291455E-5</v>
      </c>
      <c r="T319" s="130"/>
      <c r="U319" s="160"/>
    </row>
    <row r="320" spans="1:21" s="161" customFormat="1" ht="15" customHeight="1" outlineLevel="2" x14ac:dyDescent="0.4">
      <c r="A320" s="129"/>
      <c r="B320" s="146">
        <v>316</v>
      </c>
      <c r="C320" s="147" t="s">
        <v>1208</v>
      </c>
      <c r="D320" s="148">
        <v>1031183562</v>
      </c>
      <c r="E320" s="149" t="s">
        <v>1209</v>
      </c>
      <c r="F320" s="147" t="s">
        <v>1030</v>
      </c>
      <c r="G320" s="147" t="s">
        <v>1031</v>
      </c>
      <c r="H320" s="147" t="s">
        <v>1032</v>
      </c>
      <c r="I320" s="150"/>
      <c r="J320" s="151" t="s">
        <v>748</v>
      </c>
      <c r="K320" s="152">
        <v>1028986</v>
      </c>
      <c r="L320" s="153" t="s">
        <v>1036</v>
      </c>
      <c r="M320" s="153" t="s">
        <v>1036</v>
      </c>
      <c r="N320" s="154">
        <v>0</v>
      </c>
      <c r="O320" s="155">
        <v>1028986</v>
      </c>
      <c r="P320" s="156">
        <v>1</v>
      </c>
      <c r="Q320" s="157">
        <v>1028986</v>
      </c>
      <c r="R320" s="158">
        <v>1028986</v>
      </c>
      <c r="S320" s="159">
        <v>8.9222854204719417E-5</v>
      </c>
      <c r="T320" s="130"/>
      <c r="U320" s="160"/>
    </row>
    <row r="321" spans="1:21" s="161" customFormat="1" ht="15" customHeight="1" outlineLevel="1" x14ac:dyDescent="0.4">
      <c r="A321" s="129"/>
      <c r="B321" s="146">
        <v>317</v>
      </c>
      <c r="C321" s="169" t="s">
        <v>1210</v>
      </c>
      <c r="D321" s="170"/>
      <c r="E321" s="171"/>
      <c r="F321" s="169"/>
      <c r="G321" s="169"/>
      <c r="H321" s="169"/>
      <c r="I321" s="172"/>
      <c r="J321" s="173"/>
      <c r="K321" s="174">
        <v>4996229</v>
      </c>
      <c r="L321" s="175"/>
      <c r="M321" s="175"/>
      <c r="N321" s="176"/>
      <c r="O321" s="177">
        <v>4996229</v>
      </c>
      <c r="P321" s="178"/>
      <c r="Q321" s="177">
        <v>5022107.8364296388</v>
      </c>
      <c r="R321" s="179">
        <v>5022107.8364296388</v>
      </c>
      <c r="S321" s="180">
        <v>4.3546442351027182E-4</v>
      </c>
      <c r="T321" s="130"/>
      <c r="U321" s="160"/>
    </row>
    <row r="322" spans="1:21" s="161" customFormat="1" ht="15" customHeight="1" outlineLevel="2" x14ac:dyDescent="0.4">
      <c r="A322" s="129"/>
      <c r="B322" s="146">
        <v>318</v>
      </c>
      <c r="C322" s="147" t="s">
        <v>1211</v>
      </c>
      <c r="D322" s="148">
        <v>1233903394</v>
      </c>
      <c r="E322" s="149" t="s">
        <v>1212</v>
      </c>
      <c r="F322" s="147" t="s">
        <v>1030</v>
      </c>
      <c r="G322" s="147" t="s">
        <v>1031</v>
      </c>
      <c r="H322" s="147" t="s">
        <v>1032</v>
      </c>
      <c r="I322" s="150"/>
      <c r="J322" s="151" t="s">
        <v>1035</v>
      </c>
      <c r="K322" s="152">
        <v>701722</v>
      </c>
      <c r="L322" s="153">
        <v>45443</v>
      </c>
      <c r="M322" s="153">
        <v>45443</v>
      </c>
      <c r="N322" s="154">
        <v>-15</v>
      </c>
      <c r="O322" s="155">
        <v>701722</v>
      </c>
      <c r="P322" s="156">
        <v>1</v>
      </c>
      <c r="Q322" s="157">
        <v>701722</v>
      </c>
      <c r="R322" s="158">
        <v>701722</v>
      </c>
      <c r="S322" s="159">
        <v>6.0845958738257002E-5</v>
      </c>
      <c r="T322" s="130"/>
      <c r="U322" s="160"/>
    </row>
    <row r="323" spans="1:21" s="161" customFormat="1" ht="15" customHeight="1" outlineLevel="1" x14ac:dyDescent="0.4">
      <c r="A323" s="129"/>
      <c r="B323" s="146">
        <v>319</v>
      </c>
      <c r="C323" s="169" t="s">
        <v>1213</v>
      </c>
      <c r="D323" s="170"/>
      <c r="E323" s="171"/>
      <c r="F323" s="169"/>
      <c r="G323" s="169"/>
      <c r="H323" s="169"/>
      <c r="I323" s="172"/>
      <c r="J323" s="173"/>
      <c r="K323" s="174">
        <v>701722</v>
      </c>
      <c r="L323" s="175"/>
      <c r="M323" s="175"/>
      <c r="N323" s="176"/>
      <c r="O323" s="177">
        <v>701722</v>
      </c>
      <c r="P323" s="178"/>
      <c r="Q323" s="177">
        <v>701722</v>
      </c>
      <c r="R323" s="179">
        <v>701722</v>
      </c>
      <c r="S323" s="180">
        <v>6.0845958738257002E-5</v>
      </c>
      <c r="T323" s="130"/>
      <c r="U323" s="160"/>
    </row>
    <row r="324" spans="1:21" ht="15" customHeight="1" outlineLevel="2" x14ac:dyDescent="0.35">
      <c r="A324" s="129"/>
      <c r="B324" s="146">
        <v>320</v>
      </c>
      <c r="C324" s="147" t="s">
        <v>1214</v>
      </c>
      <c r="D324" s="148">
        <v>53064612</v>
      </c>
      <c r="E324" s="149" t="s">
        <v>1215</v>
      </c>
      <c r="F324" s="147" t="s">
        <v>1030</v>
      </c>
      <c r="G324" s="147" t="s">
        <v>1031</v>
      </c>
      <c r="H324" s="147" t="s">
        <v>1032</v>
      </c>
      <c r="I324" s="150"/>
      <c r="J324" s="151" t="s">
        <v>1033</v>
      </c>
      <c r="K324" s="152">
        <v>541547</v>
      </c>
      <c r="L324" s="153">
        <v>45291</v>
      </c>
      <c r="M324" s="153">
        <v>45336</v>
      </c>
      <c r="N324" s="154">
        <v>92</v>
      </c>
      <c r="O324" s="155">
        <v>541547</v>
      </c>
      <c r="P324" s="156">
        <v>1.0130258381379456</v>
      </c>
      <c r="Q324" s="157">
        <v>548601.10356608999</v>
      </c>
      <c r="R324" s="158">
        <v>548601.10356608999</v>
      </c>
      <c r="S324" s="159">
        <v>4.7568923464483894E-5</v>
      </c>
      <c r="T324" s="130"/>
      <c r="U324" s="160"/>
    </row>
    <row r="325" spans="1:21" ht="15" customHeight="1" outlineLevel="2" x14ac:dyDescent="0.35">
      <c r="A325" s="129"/>
      <c r="B325" s="146">
        <v>321</v>
      </c>
      <c r="C325" s="147" t="s">
        <v>1214</v>
      </c>
      <c r="D325" s="148">
        <v>53064612</v>
      </c>
      <c r="E325" s="149" t="s">
        <v>1215</v>
      </c>
      <c r="F325" s="147" t="s">
        <v>1030</v>
      </c>
      <c r="G325" s="147" t="s">
        <v>1031</v>
      </c>
      <c r="H325" s="147" t="s">
        <v>1032</v>
      </c>
      <c r="I325" s="150"/>
      <c r="J325" s="151" t="s">
        <v>1034</v>
      </c>
      <c r="K325" s="152">
        <v>607118</v>
      </c>
      <c r="L325" s="153">
        <v>45292</v>
      </c>
      <c r="M325" s="153">
        <v>45702</v>
      </c>
      <c r="N325" s="154">
        <v>-274</v>
      </c>
      <c r="O325" s="155">
        <v>607118</v>
      </c>
      <c r="P325" s="156">
        <v>1</v>
      </c>
      <c r="Q325" s="157">
        <v>607118</v>
      </c>
      <c r="R325" s="158">
        <v>607118</v>
      </c>
      <c r="S325" s="159">
        <v>5.2642893877138116E-5</v>
      </c>
      <c r="T325" s="130"/>
      <c r="U325" s="160"/>
    </row>
    <row r="326" spans="1:21" ht="15" customHeight="1" outlineLevel="2" x14ac:dyDescent="0.35">
      <c r="A326" s="129"/>
      <c r="B326" s="146">
        <v>322</v>
      </c>
      <c r="C326" s="147" t="s">
        <v>1214</v>
      </c>
      <c r="D326" s="148">
        <v>53064612</v>
      </c>
      <c r="E326" s="149" t="s">
        <v>1215</v>
      </c>
      <c r="F326" s="147" t="s">
        <v>1030</v>
      </c>
      <c r="G326" s="147" t="s">
        <v>1031</v>
      </c>
      <c r="H326" s="147" t="s">
        <v>1032</v>
      </c>
      <c r="I326" s="150"/>
      <c r="J326" s="151" t="s">
        <v>746</v>
      </c>
      <c r="K326" s="152">
        <v>27872</v>
      </c>
      <c r="L326" s="153">
        <v>45292</v>
      </c>
      <c r="M326" s="153">
        <v>45688</v>
      </c>
      <c r="N326" s="154">
        <v>-260</v>
      </c>
      <c r="O326" s="155">
        <v>27872</v>
      </c>
      <c r="P326" s="156">
        <v>1</v>
      </c>
      <c r="Q326" s="157">
        <v>27872</v>
      </c>
      <c r="R326" s="158">
        <v>27872</v>
      </c>
      <c r="S326" s="159">
        <v>2.4167669845789347E-6</v>
      </c>
      <c r="T326" s="130"/>
      <c r="U326" s="160"/>
    </row>
    <row r="327" spans="1:21" s="161" customFormat="1" ht="15" customHeight="1" outlineLevel="2" x14ac:dyDescent="0.4">
      <c r="A327" s="129"/>
      <c r="B327" s="146">
        <v>323</v>
      </c>
      <c r="C327" s="147" t="s">
        <v>1214</v>
      </c>
      <c r="D327" s="148">
        <v>53064612</v>
      </c>
      <c r="E327" s="149" t="s">
        <v>1215</v>
      </c>
      <c r="F327" s="147" t="s">
        <v>1030</v>
      </c>
      <c r="G327" s="147" t="s">
        <v>1031</v>
      </c>
      <c r="H327" s="147" t="s">
        <v>1032</v>
      </c>
      <c r="I327" s="150"/>
      <c r="J327" s="151" t="s">
        <v>199</v>
      </c>
      <c r="K327" s="152">
        <v>632310</v>
      </c>
      <c r="L327" s="153">
        <v>45292</v>
      </c>
      <c r="M327" s="153">
        <v>45473</v>
      </c>
      <c r="N327" s="154">
        <v>-45</v>
      </c>
      <c r="O327" s="155">
        <v>632310</v>
      </c>
      <c r="P327" s="156">
        <v>1</v>
      </c>
      <c r="Q327" s="157">
        <v>632310</v>
      </c>
      <c r="R327" s="158">
        <v>632310</v>
      </c>
      <c r="S327" s="159">
        <v>5.4827279420892154E-5</v>
      </c>
      <c r="T327" s="130"/>
      <c r="U327" s="160"/>
    </row>
    <row r="328" spans="1:21" ht="15" customHeight="1" outlineLevel="2" x14ac:dyDescent="0.35">
      <c r="A328" s="129"/>
      <c r="B328" s="146">
        <v>324</v>
      </c>
      <c r="C328" s="147" t="s">
        <v>1214</v>
      </c>
      <c r="D328" s="148">
        <v>53064612</v>
      </c>
      <c r="E328" s="149" t="s">
        <v>1215</v>
      </c>
      <c r="F328" s="147" t="s">
        <v>1030</v>
      </c>
      <c r="G328" s="147" t="s">
        <v>1031</v>
      </c>
      <c r="H328" s="147" t="s">
        <v>1032</v>
      </c>
      <c r="I328" s="150"/>
      <c r="J328" s="151" t="s">
        <v>1035</v>
      </c>
      <c r="K328" s="152">
        <v>1011466</v>
      </c>
      <c r="L328" s="153">
        <v>45443</v>
      </c>
      <c r="M328" s="153">
        <v>45443</v>
      </c>
      <c r="N328" s="154">
        <v>-15</v>
      </c>
      <c r="O328" s="155">
        <v>1011466</v>
      </c>
      <c r="P328" s="156">
        <v>1</v>
      </c>
      <c r="Q328" s="157">
        <v>1011466</v>
      </c>
      <c r="R328" s="158">
        <v>1011466</v>
      </c>
      <c r="S328" s="159">
        <v>8.770370389007307E-5</v>
      </c>
      <c r="T328" s="130"/>
      <c r="U328" s="160"/>
    </row>
    <row r="329" spans="1:21" ht="15" customHeight="1" outlineLevel="2" x14ac:dyDescent="0.35">
      <c r="A329" s="129"/>
      <c r="B329" s="146">
        <v>325</v>
      </c>
      <c r="C329" s="147" t="s">
        <v>1214</v>
      </c>
      <c r="D329" s="148">
        <v>53064612</v>
      </c>
      <c r="E329" s="149" t="s">
        <v>1215</v>
      </c>
      <c r="F329" s="147" t="s">
        <v>1030</v>
      </c>
      <c r="G329" s="147" t="s">
        <v>1031</v>
      </c>
      <c r="H329" s="147" t="s">
        <v>1032</v>
      </c>
      <c r="I329" s="150"/>
      <c r="J329" s="151" t="s">
        <v>748</v>
      </c>
      <c r="K329" s="152">
        <v>337492</v>
      </c>
      <c r="L329" s="153" t="s">
        <v>1036</v>
      </c>
      <c r="M329" s="153" t="s">
        <v>1036</v>
      </c>
      <c r="N329" s="154">
        <v>0</v>
      </c>
      <c r="O329" s="155">
        <v>337492</v>
      </c>
      <c r="P329" s="156">
        <v>1</v>
      </c>
      <c r="Q329" s="157">
        <v>337492</v>
      </c>
      <c r="R329" s="158">
        <v>337492</v>
      </c>
      <c r="S329" s="159">
        <v>2.9263760159282211E-5</v>
      </c>
      <c r="T329" s="130"/>
      <c r="U329" s="160"/>
    </row>
    <row r="330" spans="1:21" ht="15" customHeight="1" outlineLevel="1" x14ac:dyDescent="0.35">
      <c r="A330" s="129"/>
      <c r="B330" s="146">
        <v>326</v>
      </c>
      <c r="C330" s="169" t="s">
        <v>1216</v>
      </c>
      <c r="D330" s="170"/>
      <c r="E330" s="171"/>
      <c r="F330" s="169"/>
      <c r="G330" s="169"/>
      <c r="H330" s="169"/>
      <c r="I330" s="172"/>
      <c r="J330" s="173"/>
      <c r="K330" s="174">
        <v>3157805</v>
      </c>
      <c r="L330" s="175"/>
      <c r="M330" s="175"/>
      <c r="N330" s="176"/>
      <c r="O330" s="177">
        <v>3157805</v>
      </c>
      <c r="P330" s="178"/>
      <c r="Q330" s="177">
        <v>3164859.1035660901</v>
      </c>
      <c r="R330" s="179">
        <v>3164859.1035660901</v>
      </c>
      <c r="S330" s="180">
        <v>2.7442332779644839E-4</v>
      </c>
      <c r="T330" s="130"/>
      <c r="U330" s="160"/>
    </row>
    <row r="331" spans="1:21" ht="15" customHeight="1" outlineLevel="2" x14ac:dyDescent="0.35">
      <c r="A331" s="129"/>
      <c r="B331" s="146">
        <v>327</v>
      </c>
      <c r="C331" s="147" t="s">
        <v>1217</v>
      </c>
      <c r="D331" s="148">
        <v>1140914842</v>
      </c>
      <c r="E331" s="149" t="s">
        <v>1045</v>
      </c>
      <c r="F331" s="147" t="s">
        <v>1030</v>
      </c>
      <c r="G331" s="147" t="s">
        <v>1031</v>
      </c>
      <c r="H331" s="147" t="s">
        <v>1032</v>
      </c>
      <c r="I331" s="150"/>
      <c r="J331" s="151" t="s">
        <v>1035</v>
      </c>
      <c r="K331" s="152">
        <v>520000</v>
      </c>
      <c r="L331" s="153">
        <v>45443</v>
      </c>
      <c r="M331" s="153">
        <v>45443</v>
      </c>
      <c r="N331" s="154">
        <v>-15</v>
      </c>
      <c r="O331" s="155">
        <v>520000</v>
      </c>
      <c r="P331" s="156">
        <v>1</v>
      </c>
      <c r="Q331" s="157">
        <v>520000</v>
      </c>
      <c r="R331" s="158">
        <v>520000</v>
      </c>
      <c r="S331" s="159">
        <v>4.5088936279457738E-5</v>
      </c>
      <c r="T331" s="130"/>
      <c r="U331" s="160"/>
    </row>
    <row r="332" spans="1:21" ht="15" customHeight="1" outlineLevel="1" x14ac:dyDescent="0.35">
      <c r="A332" s="129"/>
      <c r="B332" s="146">
        <v>328</v>
      </c>
      <c r="C332" s="169" t="s">
        <v>1218</v>
      </c>
      <c r="D332" s="170"/>
      <c r="E332" s="171"/>
      <c r="F332" s="169"/>
      <c r="G332" s="169"/>
      <c r="H332" s="169"/>
      <c r="I332" s="172"/>
      <c r="J332" s="173"/>
      <c r="K332" s="174">
        <v>520000</v>
      </c>
      <c r="L332" s="175"/>
      <c r="M332" s="175"/>
      <c r="N332" s="176"/>
      <c r="O332" s="177">
        <v>520000</v>
      </c>
      <c r="P332" s="178"/>
      <c r="Q332" s="177">
        <v>520000</v>
      </c>
      <c r="R332" s="179">
        <v>520000</v>
      </c>
      <c r="S332" s="180">
        <v>4.5088936279457738E-5</v>
      </c>
      <c r="T332" s="130"/>
      <c r="U332" s="160"/>
    </row>
    <row r="333" spans="1:21" ht="15" customHeight="1" outlineLevel="2" x14ac:dyDescent="0.35">
      <c r="A333" s="129"/>
      <c r="B333" s="146">
        <v>329</v>
      </c>
      <c r="C333" s="147" t="s">
        <v>1219</v>
      </c>
      <c r="D333" s="148">
        <v>1013578451</v>
      </c>
      <c r="E333" s="149" t="s">
        <v>1220</v>
      </c>
      <c r="F333" s="147" t="s">
        <v>1030</v>
      </c>
      <c r="G333" s="147" t="s">
        <v>1031</v>
      </c>
      <c r="H333" s="147" t="s">
        <v>1032</v>
      </c>
      <c r="I333" s="150"/>
      <c r="J333" s="151" t="s">
        <v>1035</v>
      </c>
      <c r="K333" s="152">
        <v>346666</v>
      </c>
      <c r="L333" s="153">
        <v>45443</v>
      </c>
      <c r="M333" s="153">
        <v>45443</v>
      </c>
      <c r="N333" s="154">
        <v>-15</v>
      </c>
      <c r="O333" s="155">
        <v>346666</v>
      </c>
      <c r="P333" s="156">
        <v>1</v>
      </c>
      <c r="Q333" s="157">
        <v>346666</v>
      </c>
      <c r="R333" s="158">
        <v>346666</v>
      </c>
      <c r="S333" s="159">
        <v>3.005923304664326E-5</v>
      </c>
      <c r="T333" s="130"/>
      <c r="U333" s="160"/>
    </row>
    <row r="334" spans="1:21" ht="15" customHeight="1" outlineLevel="1" x14ac:dyDescent="0.35">
      <c r="A334" s="129"/>
      <c r="B334" s="146">
        <v>330</v>
      </c>
      <c r="C334" s="169" t="s">
        <v>1221</v>
      </c>
      <c r="D334" s="170"/>
      <c r="E334" s="171"/>
      <c r="F334" s="169"/>
      <c r="G334" s="169"/>
      <c r="H334" s="169"/>
      <c r="I334" s="172"/>
      <c r="J334" s="173"/>
      <c r="K334" s="174">
        <v>346666</v>
      </c>
      <c r="L334" s="175"/>
      <c r="M334" s="175"/>
      <c r="N334" s="176"/>
      <c r="O334" s="177">
        <v>346666</v>
      </c>
      <c r="P334" s="178"/>
      <c r="Q334" s="177">
        <v>346666</v>
      </c>
      <c r="R334" s="179">
        <v>346666</v>
      </c>
      <c r="S334" s="180">
        <v>3.005923304664326E-5</v>
      </c>
      <c r="T334" s="130"/>
      <c r="U334" s="160"/>
    </row>
    <row r="335" spans="1:21" ht="15" customHeight="1" outlineLevel="2" x14ac:dyDescent="0.35">
      <c r="A335" s="129"/>
      <c r="B335" s="146">
        <v>331</v>
      </c>
      <c r="C335" s="147" t="s">
        <v>1222</v>
      </c>
      <c r="D335" s="148">
        <v>1069898121</v>
      </c>
      <c r="E335" s="149" t="s">
        <v>1223</v>
      </c>
      <c r="F335" s="147" t="s">
        <v>1030</v>
      </c>
      <c r="G335" s="147" t="s">
        <v>1031</v>
      </c>
      <c r="H335" s="147" t="s">
        <v>1032</v>
      </c>
      <c r="I335" s="150"/>
      <c r="J335" s="151" t="s">
        <v>1035</v>
      </c>
      <c r="K335" s="152">
        <v>346666</v>
      </c>
      <c r="L335" s="153">
        <v>45443</v>
      </c>
      <c r="M335" s="153">
        <v>45443</v>
      </c>
      <c r="N335" s="154">
        <v>-15</v>
      </c>
      <c r="O335" s="155">
        <v>346666</v>
      </c>
      <c r="P335" s="156">
        <v>1</v>
      </c>
      <c r="Q335" s="157">
        <v>346666</v>
      </c>
      <c r="R335" s="158">
        <v>346666</v>
      </c>
      <c r="S335" s="159">
        <v>3.005923304664326E-5</v>
      </c>
      <c r="T335" s="130"/>
      <c r="U335" s="160"/>
    </row>
    <row r="336" spans="1:21" ht="15" customHeight="1" outlineLevel="1" x14ac:dyDescent="0.35">
      <c r="A336" s="129"/>
      <c r="B336" s="146">
        <v>332</v>
      </c>
      <c r="C336" s="169" t="s">
        <v>1224</v>
      </c>
      <c r="D336" s="170"/>
      <c r="E336" s="171"/>
      <c r="F336" s="169"/>
      <c r="G336" s="169"/>
      <c r="H336" s="169"/>
      <c r="I336" s="172"/>
      <c r="J336" s="173"/>
      <c r="K336" s="174">
        <v>346666</v>
      </c>
      <c r="L336" s="175"/>
      <c r="M336" s="175"/>
      <c r="N336" s="176"/>
      <c r="O336" s="177">
        <v>346666</v>
      </c>
      <c r="P336" s="178"/>
      <c r="Q336" s="177">
        <v>346666</v>
      </c>
      <c r="R336" s="179">
        <v>346666</v>
      </c>
      <c r="S336" s="180">
        <v>3.005923304664326E-5</v>
      </c>
      <c r="T336" s="130"/>
      <c r="U336" s="160"/>
    </row>
    <row r="337" spans="1:21" s="161" customFormat="1" ht="15" customHeight="1" outlineLevel="2" x14ac:dyDescent="0.4">
      <c r="A337" s="129"/>
      <c r="B337" s="146">
        <v>333</v>
      </c>
      <c r="C337" s="147" t="s">
        <v>1225</v>
      </c>
      <c r="D337" s="148">
        <v>1104697116</v>
      </c>
      <c r="E337" s="149" t="s">
        <v>1226</v>
      </c>
      <c r="F337" s="147" t="s">
        <v>1030</v>
      </c>
      <c r="G337" s="147" t="s">
        <v>1031</v>
      </c>
      <c r="H337" s="147" t="s">
        <v>1032</v>
      </c>
      <c r="I337" s="150"/>
      <c r="J337" s="151" t="s">
        <v>1034</v>
      </c>
      <c r="K337" s="152">
        <v>430477</v>
      </c>
      <c r="L337" s="153">
        <v>45292</v>
      </c>
      <c r="M337" s="153">
        <v>45702</v>
      </c>
      <c r="N337" s="154">
        <v>-274</v>
      </c>
      <c r="O337" s="155">
        <v>430477</v>
      </c>
      <c r="P337" s="156">
        <v>1</v>
      </c>
      <c r="Q337" s="157">
        <v>430477</v>
      </c>
      <c r="R337" s="158">
        <v>430477</v>
      </c>
      <c r="S337" s="159">
        <v>3.7326442351484863E-5</v>
      </c>
      <c r="T337" s="130"/>
      <c r="U337" s="160"/>
    </row>
    <row r="338" spans="1:21" ht="15" customHeight="1" outlineLevel="2" x14ac:dyDescent="0.35">
      <c r="A338" s="129"/>
      <c r="B338" s="146">
        <v>334</v>
      </c>
      <c r="C338" s="147" t="s">
        <v>1225</v>
      </c>
      <c r="D338" s="148">
        <v>1104697116</v>
      </c>
      <c r="E338" s="149" t="s">
        <v>1226</v>
      </c>
      <c r="F338" s="147" t="s">
        <v>1030</v>
      </c>
      <c r="G338" s="147" t="s">
        <v>1031</v>
      </c>
      <c r="H338" s="147" t="s">
        <v>1032</v>
      </c>
      <c r="I338" s="150"/>
      <c r="J338" s="151" t="s">
        <v>746</v>
      </c>
      <c r="K338" s="152">
        <v>15513</v>
      </c>
      <c r="L338" s="153">
        <v>45292</v>
      </c>
      <c r="M338" s="153">
        <v>45688</v>
      </c>
      <c r="N338" s="154">
        <v>-260</v>
      </c>
      <c r="O338" s="155">
        <v>15513</v>
      </c>
      <c r="P338" s="156">
        <v>1</v>
      </c>
      <c r="Q338" s="157">
        <v>15513</v>
      </c>
      <c r="R338" s="158">
        <v>15513</v>
      </c>
      <c r="S338" s="159">
        <v>1.3451243625062073E-6</v>
      </c>
      <c r="T338" s="130"/>
      <c r="U338" s="160"/>
    </row>
    <row r="339" spans="1:21" ht="15" customHeight="1" outlineLevel="2" x14ac:dyDescent="0.35">
      <c r="A339" s="129"/>
      <c r="B339" s="146">
        <v>335</v>
      </c>
      <c r="C339" s="147" t="s">
        <v>1225</v>
      </c>
      <c r="D339" s="148">
        <v>1104697116</v>
      </c>
      <c r="E339" s="149" t="s">
        <v>1226</v>
      </c>
      <c r="F339" s="147" t="s">
        <v>1030</v>
      </c>
      <c r="G339" s="147" t="s">
        <v>1031</v>
      </c>
      <c r="H339" s="147" t="s">
        <v>1032</v>
      </c>
      <c r="I339" s="150"/>
      <c r="J339" s="151" t="s">
        <v>199</v>
      </c>
      <c r="K339" s="152">
        <v>430477</v>
      </c>
      <c r="L339" s="153">
        <v>45292</v>
      </c>
      <c r="M339" s="153">
        <v>45473</v>
      </c>
      <c r="N339" s="154">
        <v>-45</v>
      </c>
      <c r="O339" s="155">
        <v>430477</v>
      </c>
      <c r="P339" s="156">
        <v>1</v>
      </c>
      <c r="Q339" s="157">
        <v>430477</v>
      </c>
      <c r="R339" s="158">
        <v>430477</v>
      </c>
      <c r="S339" s="159">
        <v>3.7326442351484863E-5</v>
      </c>
      <c r="T339" s="130"/>
      <c r="U339" s="160"/>
    </row>
    <row r="340" spans="1:21" ht="15" customHeight="1" outlineLevel="2" x14ac:dyDescent="0.35">
      <c r="A340" s="129"/>
      <c r="B340" s="146">
        <v>336</v>
      </c>
      <c r="C340" s="147" t="s">
        <v>1225</v>
      </c>
      <c r="D340" s="148">
        <v>1104697116</v>
      </c>
      <c r="E340" s="149" t="s">
        <v>1226</v>
      </c>
      <c r="F340" s="147" t="s">
        <v>1030</v>
      </c>
      <c r="G340" s="147" t="s">
        <v>1031</v>
      </c>
      <c r="H340" s="147" t="s">
        <v>1032</v>
      </c>
      <c r="I340" s="150"/>
      <c r="J340" s="151" t="s">
        <v>1035</v>
      </c>
      <c r="K340" s="152">
        <v>724266</v>
      </c>
      <c r="L340" s="153">
        <v>45443</v>
      </c>
      <c r="M340" s="153">
        <v>45443</v>
      </c>
      <c r="N340" s="154">
        <v>-15</v>
      </c>
      <c r="O340" s="155">
        <v>724266</v>
      </c>
      <c r="P340" s="156">
        <v>1</v>
      </c>
      <c r="Q340" s="157">
        <v>724266</v>
      </c>
      <c r="R340" s="158">
        <v>724266</v>
      </c>
      <c r="S340" s="159">
        <v>6.2800737544957191E-5</v>
      </c>
      <c r="T340" s="130"/>
      <c r="U340" s="160"/>
    </row>
    <row r="341" spans="1:21" ht="15" customHeight="1" outlineLevel="2" x14ac:dyDescent="0.35">
      <c r="A341" s="129"/>
      <c r="B341" s="146">
        <v>337</v>
      </c>
      <c r="C341" s="147" t="s">
        <v>1225</v>
      </c>
      <c r="D341" s="148">
        <v>1104697116</v>
      </c>
      <c r="E341" s="149" t="s">
        <v>1226</v>
      </c>
      <c r="F341" s="147" t="s">
        <v>1030</v>
      </c>
      <c r="G341" s="147" t="s">
        <v>1031</v>
      </c>
      <c r="H341" s="147" t="s">
        <v>1032</v>
      </c>
      <c r="I341" s="150"/>
      <c r="J341" s="151" t="s">
        <v>748</v>
      </c>
      <c r="K341" s="152">
        <v>191389</v>
      </c>
      <c r="L341" s="153" t="s">
        <v>1036</v>
      </c>
      <c r="M341" s="153" t="s">
        <v>1036</v>
      </c>
      <c r="N341" s="154">
        <v>0</v>
      </c>
      <c r="O341" s="155">
        <v>191389</v>
      </c>
      <c r="P341" s="156">
        <v>1</v>
      </c>
      <c r="Q341" s="157">
        <v>191389</v>
      </c>
      <c r="R341" s="158">
        <v>191389</v>
      </c>
      <c r="S341" s="159">
        <v>1.6595243126132954E-5</v>
      </c>
      <c r="T341" s="130"/>
      <c r="U341" s="160"/>
    </row>
    <row r="342" spans="1:21" ht="15" customHeight="1" outlineLevel="1" x14ac:dyDescent="0.35">
      <c r="A342" s="129"/>
      <c r="B342" s="146">
        <v>338</v>
      </c>
      <c r="C342" s="169" t="s">
        <v>1227</v>
      </c>
      <c r="D342" s="170"/>
      <c r="E342" s="171"/>
      <c r="F342" s="169"/>
      <c r="G342" s="169"/>
      <c r="H342" s="169"/>
      <c r="I342" s="172"/>
      <c r="J342" s="173"/>
      <c r="K342" s="174">
        <v>1792122</v>
      </c>
      <c r="L342" s="175"/>
      <c r="M342" s="175"/>
      <c r="N342" s="176"/>
      <c r="O342" s="177">
        <v>1792122</v>
      </c>
      <c r="P342" s="178"/>
      <c r="Q342" s="177">
        <v>1792122</v>
      </c>
      <c r="R342" s="179">
        <v>1792122</v>
      </c>
      <c r="S342" s="180">
        <v>1.5539398973656607E-4</v>
      </c>
      <c r="T342" s="130"/>
      <c r="U342" s="160"/>
    </row>
    <row r="343" spans="1:21" ht="15" customHeight="1" outlineLevel="2" x14ac:dyDescent="0.35">
      <c r="A343" s="129"/>
      <c r="B343" s="146">
        <v>339</v>
      </c>
      <c r="C343" s="147" t="s">
        <v>1228</v>
      </c>
      <c r="D343" s="148">
        <v>1073677924</v>
      </c>
      <c r="E343" s="149" t="s">
        <v>1229</v>
      </c>
      <c r="F343" s="147" t="s">
        <v>1030</v>
      </c>
      <c r="G343" s="147" t="s">
        <v>1031</v>
      </c>
      <c r="H343" s="147" t="s">
        <v>1032</v>
      </c>
      <c r="I343" s="150"/>
      <c r="J343" s="151" t="s">
        <v>1035</v>
      </c>
      <c r="K343" s="152">
        <v>346666</v>
      </c>
      <c r="L343" s="153">
        <v>45443</v>
      </c>
      <c r="M343" s="153">
        <v>45443</v>
      </c>
      <c r="N343" s="154">
        <v>-15</v>
      </c>
      <c r="O343" s="155">
        <v>346666</v>
      </c>
      <c r="P343" s="156">
        <v>1</v>
      </c>
      <c r="Q343" s="157">
        <v>346666</v>
      </c>
      <c r="R343" s="158">
        <v>346666</v>
      </c>
      <c r="S343" s="159">
        <v>3.005923304664326E-5</v>
      </c>
      <c r="T343" s="130"/>
      <c r="U343" s="160"/>
    </row>
    <row r="344" spans="1:21" ht="15" customHeight="1" outlineLevel="1" x14ac:dyDescent="0.35">
      <c r="A344" s="129"/>
      <c r="B344" s="146">
        <v>340</v>
      </c>
      <c r="C344" s="169" t="s">
        <v>1230</v>
      </c>
      <c r="D344" s="170"/>
      <c r="E344" s="171"/>
      <c r="F344" s="169"/>
      <c r="G344" s="169"/>
      <c r="H344" s="169"/>
      <c r="I344" s="172"/>
      <c r="J344" s="173"/>
      <c r="K344" s="174">
        <v>346666</v>
      </c>
      <c r="L344" s="175"/>
      <c r="M344" s="175"/>
      <c r="N344" s="176"/>
      <c r="O344" s="177">
        <v>346666</v>
      </c>
      <c r="P344" s="178"/>
      <c r="Q344" s="177">
        <v>346666</v>
      </c>
      <c r="R344" s="179">
        <v>346666</v>
      </c>
      <c r="S344" s="180">
        <v>3.005923304664326E-5</v>
      </c>
      <c r="T344" s="130"/>
      <c r="U344" s="160"/>
    </row>
    <row r="345" spans="1:21" ht="15" customHeight="1" outlineLevel="2" x14ac:dyDescent="0.35">
      <c r="A345" s="129"/>
      <c r="B345" s="146">
        <v>341</v>
      </c>
      <c r="C345" s="147" t="s">
        <v>1231</v>
      </c>
      <c r="D345" s="148">
        <v>1109299460</v>
      </c>
      <c r="E345" s="149" t="s">
        <v>1232</v>
      </c>
      <c r="F345" s="147" t="s">
        <v>1030</v>
      </c>
      <c r="G345" s="147" t="s">
        <v>1031</v>
      </c>
      <c r="H345" s="147" t="s">
        <v>1032</v>
      </c>
      <c r="I345" s="150"/>
      <c r="J345" s="151" t="s">
        <v>1035</v>
      </c>
      <c r="K345" s="152">
        <v>62636</v>
      </c>
      <c r="L345" s="153">
        <v>45443</v>
      </c>
      <c r="M345" s="153">
        <v>45443</v>
      </c>
      <c r="N345" s="154">
        <v>-15</v>
      </c>
      <c r="O345" s="155">
        <v>62636</v>
      </c>
      <c r="P345" s="156">
        <v>1</v>
      </c>
      <c r="Q345" s="157">
        <v>62636</v>
      </c>
      <c r="R345" s="158">
        <v>62636</v>
      </c>
      <c r="S345" s="159">
        <v>5.4311357938463741E-6</v>
      </c>
      <c r="T345" s="130"/>
      <c r="U345" s="160"/>
    </row>
    <row r="346" spans="1:21" ht="15" customHeight="1" outlineLevel="1" x14ac:dyDescent="0.35">
      <c r="A346" s="129"/>
      <c r="B346" s="146">
        <v>342</v>
      </c>
      <c r="C346" s="169" t="s">
        <v>1233</v>
      </c>
      <c r="D346" s="170"/>
      <c r="E346" s="171"/>
      <c r="F346" s="169"/>
      <c r="G346" s="169"/>
      <c r="H346" s="169"/>
      <c r="I346" s="172"/>
      <c r="J346" s="173"/>
      <c r="K346" s="174">
        <v>62636</v>
      </c>
      <c r="L346" s="175"/>
      <c r="M346" s="175"/>
      <c r="N346" s="176"/>
      <c r="O346" s="177">
        <v>62636</v>
      </c>
      <c r="P346" s="178"/>
      <c r="Q346" s="177">
        <v>62636</v>
      </c>
      <c r="R346" s="179">
        <v>62636</v>
      </c>
      <c r="S346" s="180">
        <v>5.4311357938463741E-6</v>
      </c>
      <c r="T346" s="130"/>
      <c r="U346" s="160"/>
    </row>
    <row r="347" spans="1:21" s="161" customFormat="1" ht="15" customHeight="1" outlineLevel="2" x14ac:dyDescent="0.4">
      <c r="A347" s="129"/>
      <c r="B347" s="146">
        <v>343</v>
      </c>
      <c r="C347" s="147" t="s">
        <v>1234</v>
      </c>
      <c r="D347" s="148">
        <v>1022404516</v>
      </c>
      <c r="E347" s="149" t="s">
        <v>1235</v>
      </c>
      <c r="F347" s="147" t="s">
        <v>1030</v>
      </c>
      <c r="G347" s="147" t="s">
        <v>1031</v>
      </c>
      <c r="H347" s="147" t="s">
        <v>1032</v>
      </c>
      <c r="I347" s="150"/>
      <c r="J347" s="151" t="s">
        <v>1033</v>
      </c>
      <c r="K347" s="152">
        <v>601020</v>
      </c>
      <c r="L347" s="153">
        <v>45291</v>
      </c>
      <c r="M347" s="153">
        <v>45336</v>
      </c>
      <c r="N347" s="154">
        <v>92</v>
      </c>
      <c r="O347" s="155">
        <v>601020</v>
      </c>
      <c r="P347" s="156">
        <v>1.0130258381379456</v>
      </c>
      <c r="Q347" s="157">
        <v>608848.78923766804</v>
      </c>
      <c r="R347" s="158">
        <v>608848.78923766804</v>
      </c>
      <c r="S347" s="159">
        <v>5.2792969734158092E-5</v>
      </c>
      <c r="T347" s="130"/>
      <c r="U347" s="160"/>
    </row>
    <row r="348" spans="1:21" ht="15" customHeight="1" outlineLevel="2" x14ac:dyDescent="0.35">
      <c r="A348" s="129"/>
      <c r="B348" s="146">
        <v>344</v>
      </c>
      <c r="C348" s="147" t="s">
        <v>1234</v>
      </c>
      <c r="D348" s="148">
        <v>1022404516</v>
      </c>
      <c r="E348" s="149" t="s">
        <v>1235</v>
      </c>
      <c r="F348" s="147" t="s">
        <v>1030</v>
      </c>
      <c r="G348" s="147" t="s">
        <v>1031</v>
      </c>
      <c r="H348" s="147" t="s">
        <v>1032</v>
      </c>
      <c r="I348" s="150"/>
      <c r="J348" s="151" t="s">
        <v>1034</v>
      </c>
      <c r="K348" s="152">
        <v>600873</v>
      </c>
      <c r="L348" s="153">
        <v>45292</v>
      </c>
      <c r="M348" s="153">
        <v>45702</v>
      </c>
      <c r="N348" s="154">
        <v>-274</v>
      </c>
      <c r="O348" s="155">
        <v>600873</v>
      </c>
      <c r="P348" s="156">
        <v>1</v>
      </c>
      <c r="Q348" s="157">
        <v>600873</v>
      </c>
      <c r="R348" s="158">
        <v>600873</v>
      </c>
      <c r="S348" s="159">
        <v>5.2101393094320402E-5</v>
      </c>
      <c r="T348" s="130"/>
      <c r="U348" s="160"/>
    </row>
    <row r="349" spans="1:21" ht="15" customHeight="1" outlineLevel="2" x14ac:dyDescent="0.35">
      <c r="A349" s="129"/>
      <c r="B349" s="146">
        <v>345</v>
      </c>
      <c r="C349" s="147" t="s">
        <v>1234</v>
      </c>
      <c r="D349" s="148">
        <v>1022404516</v>
      </c>
      <c r="E349" s="149" t="s">
        <v>1235</v>
      </c>
      <c r="F349" s="147" t="s">
        <v>1030</v>
      </c>
      <c r="G349" s="147" t="s">
        <v>1031</v>
      </c>
      <c r="H349" s="147" t="s">
        <v>1032</v>
      </c>
      <c r="I349" s="150"/>
      <c r="J349" s="151" t="s">
        <v>746</v>
      </c>
      <c r="K349" s="152">
        <v>27015</v>
      </c>
      <c r="L349" s="153">
        <v>45292</v>
      </c>
      <c r="M349" s="153">
        <v>45688</v>
      </c>
      <c r="N349" s="154">
        <v>-260</v>
      </c>
      <c r="O349" s="155">
        <v>27015</v>
      </c>
      <c r="P349" s="156">
        <v>1</v>
      </c>
      <c r="Q349" s="157">
        <v>27015</v>
      </c>
      <c r="R349" s="158">
        <v>27015</v>
      </c>
      <c r="S349" s="159">
        <v>2.3424569492106745E-6</v>
      </c>
      <c r="T349" s="130"/>
      <c r="U349" s="160"/>
    </row>
    <row r="350" spans="1:21" ht="15" customHeight="1" outlineLevel="2" x14ac:dyDescent="0.35">
      <c r="A350" s="129"/>
      <c r="B350" s="146">
        <v>346</v>
      </c>
      <c r="C350" s="147" t="s">
        <v>1234</v>
      </c>
      <c r="D350" s="148">
        <v>1022404516</v>
      </c>
      <c r="E350" s="149" t="s">
        <v>1235</v>
      </c>
      <c r="F350" s="147" t="s">
        <v>1030</v>
      </c>
      <c r="G350" s="147" t="s">
        <v>1031</v>
      </c>
      <c r="H350" s="147" t="s">
        <v>1032</v>
      </c>
      <c r="I350" s="150"/>
      <c r="J350" s="151" t="s">
        <v>199</v>
      </c>
      <c r="K350" s="152">
        <v>631792</v>
      </c>
      <c r="L350" s="153">
        <v>45292</v>
      </c>
      <c r="M350" s="153">
        <v>45473</v>
      </c>
      <c r="N350" s="154">
        <v>-45</v>
      </c>
      <c r="O350" s="155">
        <v>631792</v>
      </c>
      <c r="P350" s="156">
        <v>1</v>
      </c>
      <c r="Q350" s="157">
        <v>631792</v>
      </c>
      <c r="R350" s="158">
        <v>631792</v>
      </c>
      <c r="S350" s="159">
        <v>5.4782363903598388E-5</v>
      </c>
      <c r="T350" s="130"/>
      <c r="U350" s="160"/>
    </row>
    <row r="351" spans="1:21" ht="15" customHeight="1" outlineLevel="2" x14ac:dyDescent="0.35">
      <c r="A351" s="129"/>
      <c r="B351" s="146">
        <v>347</v>
      </c>
      <c r="C351" s="147" t="s">
        <v>1234</v>
      </c>
      <c r="D351" s="148">
        <v>1022404516</v>
      </c>
      <c r="E351" s="149" t="s">
        <v>1235</v>
      </c>
      <c r="F351" s="147" t="s">
        <v>1030</v>
      </c>
      <c r="G351" s="147" t="s">
        <v>1031</v>
      </c>
      <c r="H351" s="147" t="s">
        <v>1032</v>
      </c>
      <c r="I351" s="150"/>
      <c r="J351" s="151" t="s">
        <v>1035</v>
      </c>
      <c r="K351" s="152">
        <v>1278536</v>
      </c>
      <c r="L351" s="153">
        <v>45443</v>
      </c>
      <c r="M351" s="153">
        <v>45443</v>
      </c>
      <c r="N351" s="154">
        <v>-15</v>
      </c>
      <c r="O351" s="155">
        <v>1278536</v>
      </c>
      <c r="P351" s="156">
        <v>1</v>
      </c>
      <c r="Q351" s="157">
        <v>1278536</v>
      </c>
      <c r="R351" s="158">
        <v>1278536</v>
      </c>
      <c r="S351" s="159">
        <v>1.1086120814421688E-4</v>
      </c>
      <c r="T351" s="130"/>
      <c r="U351" s="160"/>
    </row>
    <row r="352" spans="1:21" s="161" customFormat="1" ht="15" customHeight="1" outlineLevel="2" x14ac:dyDescent="0.4">
      <c r="A352" s="129"/>
      <c r="B352" s="146">
        <v>348</v>
      </c>
      <c r="C352" s="147" t="s">
        <v>1234</v>
      </c>
      <c r="D352" s="148">
        <v>1022404516</v>
      </c>
      <c r="E352" s="149" t="s">
        <v>1235</v>
      </c>
      <c r="F352" s="147" t="s">
        <v>1030</v>
      </c>
      <c r="G352" s="147" t="s">
        <v>1031</v>
      </c>
      <c r="H352" s="147" t="s">
        <v>1032</v>
      </c>
      <c r="I352" s="150"/>
      <c r="J352" s="151" t="s">
        <v>748</v>
      </c>
      <c r="K352" s="152">
        <v>579786</v>
      </c>
      <c r="L352" s="153" t="s">
        <v>1036</v>
      </c>
      <c r="M352" s="153" t="s">
        <v>1036</v>
      </c>
      <c r="N352" s="154">
        <v>0</v>
      </c>
      <c r="O352" s="155">
        <v>579786</v>
      </c>
      <c r="P352" s="156">
        <v>1</v>
      </c>
      <c r="Q352" s="157">
        <v>579786</v>
      </c>
      <c r="R352" s="158">
        <v>579786</v>
      </c>
      <c r="S352" s="159">
        <v>5.0272950018695543E-5</v>
      </c>
      <c r="T352" s="130"/>
      <c r="U352" s="160"/>
    </row>
    <row r="353" spans="1:21" s="161" customFormat="1" ht="15" customHeight="1" outlineLevel="1" x14ac:dyDescent="0.4">
      <c r="A353" s="129"/>
      <c r="B353" s="146">
        <v>349</v>
      </c>
      <c r="C353" s="169" t="s">
        <v>1236</v>
      </c>
      <c r="D353" s="170"/>
      <c r="E353" s="171"/>
      <c r="F353" s="169"/>
      <c r="G353" s="169"/>
      <c r="H353" s="169"/>
      <c r="I353" s="172"/>
      <c r="J353" s="173"/>
      <c r="K353" s="174">
        <v>3719022</v>
      </c>
      <c r="L353" s="175"/>
      <c r="M353" s="175"/>
      <c r="N353" s="176"/>
      <c r="O353" s="177">
        <v>3719022</v>
      </c>
      <c r="P353" s="178"/>
      <c r="Q353" s="177">
        <v>3726850.7892376678</v>
      </c>
      <c r="R353" s="179">
        <v>3726850.7892376678</v>
      </c>
      <c r="S353" s="180">
        <v>3.2315334184419993E-4</v>
      </c>
      <c r="T353" s="130"/>
      <c r="U353" s="160"/>
    </row>
    <row r="354" spans="1:21" ht="15" customHeight="1" outlineLevel="2" x14ac:dyDescent="0.35">
      <c r="A354" s="129"/>
      <c r="B354" s="146">
        <v>350</v>
      </c>
      <c r="C354" s="147" t="s">
        <v>1237</v>
      </c>
      <c r="D354" s="148">
        <v>1000948904</v>
      </c>
      <c r="E354" s="149" t="s">
        <v>1238</v>
      </c>
      <c r="F354" s="147" t="s">
        <v>1030</v>
      </c>
      <c r="G354" s="147" t="s">
        <v>1031</v>
      </c>
      <c r="H354" s="147" t="s">
        <v>1032</v>
      </c>
      <c r="I354" s="150"/>
      <c r="J354" s="151" t="s">
        <v>1033</v>
      </c>
      <c r="K354" s="152">
        <v>778541</v>
      </c>
      <c r="L354" s="153">
        <v>45291</v>
      </c>
      <c r="M354" s="153">
        <v>45336</v>
      </c>
      <c r="N354" s="154">
        <v>92</v>
      </c>
      <c r="O354" s="155">
        <v>778541</v>
      </c>
      <c r="P354" s="156">
        <v>1.0130258381379456</v>
      </c>
      <c r="Q354" s="157">
        <v>788682.14904975425</v>
      </c>
      <c r="R354" s="158">
        <v>788682.14904975425</v>
      </c>
      <c r="S354" s="159">
        <v>6.8386229160096463E-5</v>
      </c>
      <c r="T354" s="130"/>
      <c r="U354" s="160"/>
    </row>
    <row r="355" spans="1:21" ht="15" customHeight="1" outlineLevel="2" x14ac:dyDescent="0.35">
      <c r="A355" s="129"/>
      <c r="B355" s="146">
        <v>351</v>
      </c>
      <c r="C355" s="147" t="s">
        <v>1237</v>
      </c>
      <c r="D355" s="148">
        <v>1000948904</v>
      </c>
      <c r="E355" s="149" t="s">
        <v>1238</v>
      </c>
      <c r="F355" s="147" t="s">
        <v>1030</v>
      </c>
      <c r="G355" s="147" t="s">
        <v>1031</v>
      </c>
      <c r="H355" s="147" t="s">
        <v>1032</v>
      </c>
      <c r="I355" s="150"/>
      <c r="J355" s="151" t="s">
        <v>1034</v>
      </c>
      <c r="K355" s="152">
        <v>564039</v>
      </c>
      <c r="L355" s="153">
        <v>45292</v>
      </c>
      <c r="M355" s="153">
        <v>45702</v>
      </c>
      <c r="N355" s="154">
        <v>-274</v>
      </c>
      <c r="O355" s="155">
        <v>564039</v>
      </c>
      <c r="P355" s="156">
        <v>1</v>
      </c>
      <c r="Q355" s="157">
        <v>564039</v>
      </c>
      <c r="R355" s="158">
        <v>564039</v>
      </c>
      <c r="S355" s="159">
        <v>4.8907535634863582E-5</v>
      </c>
      <c r="T355" s="130"/>
      <c r="U355" s="160"/>
    </row>
    <row r="356" spans="1:21" ht="15" customHeight="1" outlineLevel="2" x14ac:dyDescent="0.35">
      <c r="A356" s="129"/>
      <c r="B356" s="146">
        <v>352</v>
      </c>
      <c r="C356" s="147" t="s">
        <v>1237</v>
      </c>
      <c r="D356" s="148">
        <v>1000948904</v>
      </c>
      <c r="E356" s="149" t="s">
        <v>1238</v>
      </c>
      <c r="F356" s="147" t="s">
        <v>1030</v>
      </c>
      <c r="G356" s="147" t="s">
        <v>1031</v>
      </c>
      <c r="H356" s="147" t="s">
        <v>1032</v>
      </c>
      <c r="I356" s="150"/>
      <c r="J356" s="151" t="s">
        <v>746</v>
      </c>
      <c r="K356" s="152">
        <v>25876</v>
      </c>
      <c r="L356" s="153">
        <v>45292</v>
      </c>
      <c r="M356" s="153">
        <v>45688</v>
      </c>
      <c r="N356" s="154">
        <v>-260</v>
      </c>
      <c r="O356" s="155">
        <v>25876</v>
      </c>
      <c r="P356" s="156">
        <v>1</v>
      </c>
      <c r="Q356" s="157">
        <v>25876</v>
      </c>
      <c r="R356" s="158">
        <v>25876</v>
      </c>
      <c r="S356" s="159">
        <v>2.243694836860093E-6</v>
      </c>
      <c r="T356" s="130"/>
      <c r="U356" s="160"/>
    </row>
    <row r="357" spans="1:21" s="161" customFormat="1" ht="15" customHeight="1" outlineLevel="2" x14ac:dyDescent="0.4">
      <c r="A357" s="129"/>
      <c r="B357" s="146">
        <v>353</v>
      </c>
      <c r="C357" s="147" t="s">
        <v>1237</v>
      </c>
      <c r="D357" s="148">
        <v>1000948904</v>
      </c>
      <c r="E357" s="149" t="s">
        <v>1238</v>
      </c>
      <c r="F357" s="147" t="s">
        <v>1030</v>
      </c>
      <c r="G357" s="147" t="s">
        <v>1031</v>
      </c>
      <c r="H357" s="147" t="s">
        <v>1032</v>
      </c>
      <c r="I357" s="150"/>
      <c r="J357" s="151" t="s">
        <v>199</v>
      </c>
      <c r="K357" s="152">
        <v>552311</v>
      </c>
      <c r="L357" s="153">
        <v>45292</v>
      </c>
      <c r="M357" s="153">
        <v>45473</v>
      </c>
      <c r="N357" s="154">
        <v>-45</v>
      </c>
      <c r="O357" s="155">
        <v>552311</v>
      </c>
      <c r="P357" s="156">
        <v>1</v>
      </c>
      <c r="Q357" s="157">
        <v>552311</v>
      </c>
      <c r="R357" s="158">
        <v>552311</v>
      </c>
      <c r="S357" s="159">
        <v>4.7890606702776116E-5</v>
      </c>
      <c r="T357" s="130"/>
      <c r="U357" s="160"/>
    </row>
    <row r="358" spans="1:21" ht="15" customHeight="1" outlineLevel="2" x14ac:dyDescent="0.35">
      <c r="A358" s="129"/>
      <c r="B358" s="146">
        <v>354</v>
      </c>
      <c r="C358" s="147" t="s">
        <v>1237</v>
      </c>
      <c r="D358" s="148">
        <v>1000948904</v>
      </c>
      <c r="E358" s="149" t="s">
        <v>1238</v>
      </c>
      <c r="F358" s="147" t="s">
        <v>1030</v>
      </c>
      <c r="G358" s="147" t="s">
        <v>1031</v>
      </c>
      <c r="H358" s="147" t="s">
        <v>1032</v>
      </c>
      <c r="I358" s="150"/>
      <c r="J358" s="151" t="s">
        <v>1035</v>
      </c>
      <c r="K358" s="152">
        <v>724266</v>
      </c>
      <c r="L358" s="153">
        <v>45443</v>
      </c>
      <c r="M358" s="153">
        <v>45443</v>
      </c>
      <c r="N358" s="154">
        <v>-15</v>
      </c>
      <c r="O358" s="155">
        <v>724266</v>
      </c>
      <c r="P358" s="156">
        <v>1</v>
      </c>
      <c r="Q358" s="157">
        <v>724266</v>
      </c>
      <c r="R358" s="158">
        <v>724266</v>
      </c>
      <c r="S358" s="159">
        <v>6.2800737544957191E-5</v>
      </c>
      <c r="T358" s="130"/>
      <c r="U358" s="160"/>
    </row>
    <row r="359" spans="1:21" ht="15" customHeight="1" outlineLevel="2" x14ac:dyDescent="0.35">
      <c r="A359" s="129"/>
      <c r="B359" s="146">
        <v>355</v>
      </c>
      <c r="C359" s="147" t="s">
        <v>1237</v>
      </c>
      <c r="D359" s="148">
        <v>1000948904</v>
      </c>
      <c r="E359" s="149" t="s">
        <v>1238</v>
      </c>
      <c r="F359" s="147" t="s">
        <v>1030</v>
      </c>
      <c r="G359" s="147" t="s">
        <v>1031</v>
      </c>
      <c r="H359" s="147" t="s">
        <v>1032</v>
      </c>
      <c r="I359" s="150"/>
      <c r="J359" s="151" t="s">
        <v>748</v>
      </c>
      <c r="K359" s="152">
        <v>634654</v>
      </c>
      <c r="L359" s="153" t="s">
        <v>1036</v>
      </c>
      <c r="M359" s="153" t="s">
        <v>1036</v>
      </c>
      <c r="N359" s="154">
        <v>0</v>
      </c>
      <c r="O359" s="155">
        <v>634654</v>
      </c>
      <c r="P359" s="156">
        <v>1</v>
      </c>
      <c r="Q359" s="157">
        <v>634654</v>
      </c>
      <c r="R359" s="158">
        <v>634654</v>
      </c>
      <c r="S359" s="159">
        <v>5.5030526472121093E-5</v>
      </c>
      <c r="T359" s="130"/>
      <c r="U359" s="160"/>
    </row>
    <row r="360" spans="1:21" ht="15" customHeight="1" outlineLevel="1" x14ac:dyDescent="0.35">
      <c r="A360" s="129"/>
      <c r="B360" s="146">
        <v>356</v>
      </c>
      <c r="C360" s="169" t="s">
        <v>1239</v>
      </c>
      <c r="D360" s="170"/>
      <c r="E360" s="171"/>
      <c r="F360" s="169"/>
      <c r="G360" s="169"/>
      <c r="H360" s="169"/>
      <c r="I360" s="172"/>
      <c r="J360" s="173"/>
      <c r="K360" s="174">
        <v>3279687</v>
      </c>
      <c r="L360" s="175"/>
      <c r="M360" s="175"/>
      <c r="N360" s="176"/>
      <c r="O360" s="177">
        <v>3279687</v>
      </c>
      <c r="P360" s="178"/>
      <c r="Q360" s="177">
        <v>3289828.1490497543</v>
      </c>
      <c r="R360" s="179">
        <v>3289828.1490497543</v>
      </c>
      <c r="S360" s="180">
        <v>2.8525933035167451E-4</v>
      </c>
      <c r="T360" s="130"/>
      <c r="U360" s="160"/>
    </row>
    <row r="361" spans="1:21" ht="15" customHeight="1" outlineLevel="2" x14ac:dyDescent="0.35">
      <c r="A361" s="129"/>
      <c r="B361" s="146">
        <v>357</v>
      </c>
      <c r="C361" s="147" t="s">
        <v>1240</v>
      </c>
      <c r="D361" s="148">
        <v>1065833013</v>
      </c>
      <c r="E361" s="149" t="s">
        <v>1241</v>
      </c>
      <c r="F361" s="147" t="s">
        <v>1030</v>
      </c>
      <c r="G361" s="147" t="s">
        <v>1031</v>
      </c>
      <c r="H361" s="147" t="s">
        <v>1032</v>
      </c>
      <c r="I361" s="150"/>
      <c r="J361" s="151" t="s">
        <v>1033</v>
      </c>
      <c r="K361" s="152">
        <v>1300606</v>
      </c>
      <c r="L361" s="153">
        <v>45291</v>
      </c>
      <c r="M361" s="153">
        <v>45336</v>
      </c>
      <c r="N361" s="154">
        <v>92</v>
      </c>
      <c r="O361" s="155">
        <v>1300606</v>
      </c>
      <c r="P361" s="156">
        <v>1.0130258381379456</v>
      </c>
      <c r="Q361" s="157">
        <v>1317547.4832372409</v>
      </c>
      <c r="R361" s="158">
        <v>1317547.4832372409</v>
      </c>
      <c r="S361" s="159">
        <v>1.1424387407085359E-4</v>
      </c>
      <c r="T361" s="130"/>
      <c r="U361" s="160"/>
    </row>
    <row r="362" spans="1:21" s="161" customFormat="1" ht="15" customHeight="1" outlineLevel="2" x14ac:dyDescent="0.4">
      <c r="A362" s="129"/>
      <c r="B362" s="146">
        <v>358</v>
      </c>
      <c r="C362" s="147" t="s">
        <v>1240</v>
      </c>
      <c r="D362" s="148">
        <v>1065833013</v>
      </c>
      <c r="E362" s="149" t="s">
        <v>1241</v>
      </c>
      <c r="F362" s="147" t="s">
        <v>1030</v>
      </c>
      <c r="G362" s="147" t="s">
        <v>1031</v>
      </c>
      <c r="H362" s="147" t="s">
        <v>1032</v>
      </c>
      <c r="I362" s="150"/>
      <c r="J362" s="151" t="s">
        <v>1034</v>
      </c>
      <c r="K362" s="152">
        <v>547400</v>
      </c>
      <c r="L362" s="153">
        <v>45292</v>
      </c>
      <c r="M362" s="153">
        <v>45702</v>
      </c>
      <c r="N362" s="154">
        <v>-274</v>
      </c>
      <c r="O362" s="155">
        <v>547400</v>
      </c>
      <c r="P362" s="156">
        <v>1</v>
      </c>
      <c r="Q362" s="157">
        <v>547400</v>
      </c>
      <c r="R362" s="158">
        <v>547400</v>
      </c>
      <c r="S362" s="159">
        <v>4.7464776383413774E-5</v>
      </c>
      <c r="T362" s="130"/>
      <c r="U362" s="160"/>
    </row>
    <row r="363" spans="1:21" ht="15" customHeight="1" outlineLevel="2" x14ac:dyDescent="0.35">
      <c r="A363" s="129"/>
      <c r="B363" s="146">
        <v>359</v>
      </c>
      <c r="C363" s="147" t="s">
        <v>1240</v>
      </c>
      <c r="D363" s="148">
        <v>1065833013</v>
      </c>
      <c r="E363" s="149" t="s">
        <v>1241</v>
      </c>
      <c r="F363" s="147" t="s">
        <v>1030</v>
      </c>
      <c r="G363" s="147" t="s">
        <v>1031</v>
      </c>
      <c r="H363" s="147" t="s">
        <v>1032</v>
      </c>
      <c r="I363" s="150"/>
      <c r="J363" s="151" t="s">
        <v>746</v>
      </c>
      <c r="K363" s="152">
        <v>25117</v>
      </c>
      <c r="L363" s="153">
        <v>45292</v>
      </c>
      <c r="M363" s="153">
        <v>45688</v>
      </c>
      <c r="N363" s="154">
        <v>-260</v>
      </c>
      <c r="O363" s="155">
        <v>25117</v>
      </c>
      <c r="P363" s="156">
        <v>1</v>
      </c>
      <c r="Q363" s="157">
        <v>25117</v>
      </c>
      <c r="R363" s="158">
        <v>25117</v>
      </c>
      <c r="S363" s="159">
        <v>2.1778823317906539E-6</v>
      </c>
      <c r="T363" s="130"/>
      <c r="U363" s="160"/>
    </row>
    <row r="364" spans="1:21" ht="15" customHeight="1" outlineLevel="2" x14ac:dyDescent="0.35">
      <c r="A364" s="129"/>
      <c r="B364" s="146">
        <v>360</v>
      </c>
      <c r="C364" s="147" t="s">
        <v>1240</v>
      </c>
      <c r="D364" s="148">
        <v>1065833013</v>
      </c>
      <c r="E364" s="149" t="s">
        <v>1241</v>
      </c>
      <c r="F364" s="147" t="s">
        <v>1030</v>
      </c>
      <c r="G364" s="147" t="s">
        <v>1031</v>
      </c>
      <c r="H364" s="147" t="s">
        <v>1032</v>
      </c>
      <c r="I364" s="150"/>
      <c r="J364" s="151" t="s">
        <v>199</v>
      </c>
      <c r="K364" s="152">
        <v>552311</v>
      </c>
      <c r="L364" s="153">
        <v>45292</v>
      </c>
      <c r="M364" s="153">
        <v>45473</v>
      </c>
      <c r="N364" s="154">
        <v>-45</v>
      </c>
      <c r="O364" s="155">
        <v>552311</v>
      </c>
      <c r="P364" s="156">
        <v>1</v>
      </c>
      <c r="Q364" s="157">
        <v>552311</v>
      </c>
      <c r="R364" s="158">
        <v>552311</v>
      </c>
      <c r="S364" s="159">
        <v>4.7890606702776116E-5</v>
      </c>
      <c r="T364" s="130"/>
      <c r="U364" s="160"/>
    </row>
    <row r="365" spans="1:21" ht="15" customHeight="1" outlineLevel="2" x14ac:dyDescent="0.35">
      <c r="A365" s="129"/>
      <c r="B365" s="146">
        <v>361</v>
      </c>
      <c r="C365" s="147" t="s">
        <v>1240</v>
      </c>
      <c r="D365" s="148">
        <v>1065833013</v>
      </c>
      <c r="E365" s="149" t="s">
        <v>1241</v>
      </c>
      <c r="F365" s="147" t="s">
        <v>1030</v>
      </c>
      <c r="G365" s="147" t="s">
        <v>1031</v>
      </c>
      <c r="H365" s="147" t="s">
        <v>1032</v>
      </c>
      <c r="I365" s="150"/>
      <c r="J365" s="151" t="s">
        <v>1035</v>
      </c>
      <c r="K365" s="152">
        <v>1145666</v>
      </c>
      <c r="L365" s="153">
        <v>45443</v>
      </c>
      <c r="M365" s="153">
        <v>45443</v>
      </c>
      <c r="N365" s="154">
        <v>-15</v>
      </c>
      <c r="O365" s="155">
        <v>1145666</v>
      </c>
      <c r="P365" s="156">
        <v>1</v>
      </c>
      <c r="Q365" s="157">
        <v>1145666</v>
      </c>
      <c r="R365" s="158">
        <v>1145666</v>
      </c>
      <c r="S365" s="159">
        <v>9.9340117829886969E-5</v>
      </c>
      <c r="T365" s="130"/>
      <c r="U365" s="160"/>
    </row>
    <row r="366" spans="1:21" ht="15" customHeight="1" outlineLevel="2" x14ac:dyDescent="0.35">
      <c r="A366" s="129"/>
      <c r="B366" s="146">
        <v>362</v>
      </c>
      <c r="C366" s="147" t="s">
        <v>1240</v>
      </c>
      <c r="D366" s="148">
        <v>1065833013</v>
      </c>
      <c r="E366" s="149" t="s">
        <v>1241</v>
      </c>
      <c r="F366" s="147" t="s">
        <v>1030</v>
      </c>
      <c r="G366" s="147" t="s">
        <v>1031</v>
      </c>
      <c r="H366" s="147" t="s">
        <v>1032</v>
      </c>
      <c r="I366" s="150"/>
      <c r="J366" s="151" t="s">
        <v>748</v>
      </c>
      <c r="K366" s="152">
        <v>1578055</v>
      </c>
      <c r="L366" s="153" t="s">
        <v>1036</v>
      </c>
      <c r="M366" s="153" t="s">
        <v>1036</v>
      </c>
      <c r="N366" s="154">
        <v>0</v>
      </c>
      <c r="O366" s="155">
        <v>1578055</v>
      </c>
      <c r="P366" s="156">
        <v>1</v>
      </c>
      <c r="Q366" s="157">
        <v>1578055</v>
      </c>
      <c r="R366" s="158">
        <v>1578055</v>
      </c>
      <c r="S366" s="159">
        <v>1.368323487316917E-4</v>
      </c>
      <c r="T366" s="130"/>
      <c r="U366" s="160"/>
    </row>
    <row r="367" spans="1:21" ht="15" customHeight="1" outlineLevel="1" x14ac:dyDescent="0.35">
      <c r="A367" s="129"/>
      <c r="B367" s="146">
        <v>363</v>
      </c>
      <c r="C367" s="169" t="s">
        <v>1242</v>
      </c>
      <c r="D367" s="170"/>
      <c r="E367" s="171"/>
      <c r="F367" s="169"/>
      <c r="G367" s="169"/>
      <c r="H367" s="169"/>
      <c r="I367" s="172"/>
      <c r="J367" s="173"/>
      <c r="K367" s="174">
        <v>5149155</v>
      </c>
      <c r="L367" s="175"/>
      <c r="M367" s="175"/>
      <c r="N367" s="176"/>
      <c r="O367" s="177">
        <v>5149155</v>
      </c>
      <c r="P367" s="178"/>
      <c r="Q367" s="177">
        <v>5166096.4832372405</v>
      </c>
      <c r="R367" s="179">
        <v>5166096.4832372405</v>
      </c>
      <c r="S367" s="180">
        <v>4.4794960605041277E-4</v>
      </c>
      <c r="T367" s="130"/>
      <c r="U367" s="160"/>
    </row>
    <row r="368" spans="1:21" ht="15" customHeight="1" outlineLevel="2" x14ac:dyDescent="0.35">
      <c r="A368" s="129"/>
      <c r="B368" s="146">
        <v>364</v>
      </c>
      <c r="C368" s="147" t="s">
        <v>1243</v>
      </c>
      <c r="D368" s="148">
        <v>93405165</v>
      </c>
      <c r="E368" s="149" t="s">
        <v>1244</v>
      </c>
      <c r="F368" s="147" t="s">
        <v>1030</v>
      </c>
      <c r="G368" s="147" t="s">
        <v>1031</v>
      </c>
      <c r="H368" s="147" t="s">
        <v>1032</v>
      </c>
      <c r="I368" s="150"/>
      <c r="J368" s="151" t="s">
        <v>1035</v>
      </c>
      <c r="K368" s="152">
        <v>4474475</v>
      </c>
      <c r="L368" s="153">
        <v>45443</v>
      </c>
      <c r="M368" s="153">
        <v>45443</v>
      </c>
      <c r="N368" s="154">
        <v>-15</v>
      </c>
      <c r="O368" s="155">
        <v>4474475</v>
      </c>
      <c r="P368" s="156">
        <v>1</v>
      </c>
      <c r="Q368" s="157">
        <v>4474475</v>
      </c>
      <c r="R368" s="158">
        <v>4474475</v>
      </c>
      <c r="S368" s="159">
        <v>3.8797945799812819E-4</v>
      </c>
      <c r="T368" s="130"/>
      <c r="U368" s="160"/>
    </row>
    <row r="369" spans="1:21" ht="15" customHeight="1" outlineLevel="1" x14ac:dyDescent="0.35">
      <c r="A369" s="129"/>
      <c r="B369" s="146">
        <v>365</v>
      </c>
      <c r="C369" s="169" t="s">
        <v>1245</v>
      </c>
      <c r="D369" s="170"/>
      <c r="E369" s="171"/>
      <c r="F369" s="169"/>
      <c r="G369" s="169"/>
      <c r="H369" s="169"/>
      <c r="I369" s="172"/>
      <c r="J369" s="173"/>
      <c r="K369" s="174">
        <v>4474475</v>
      </c>
      <c r="L369" s="175"/>
      <c r="M369" s="175"/>
      <c r="N369" s="176"/>
      <c r="O369" s="177">
        <v>4474475</v>
      </c>
      <c r="P369" s="178"/>
      <c r="Q369" s="177">
        <v>4474475</v>
      </c>
      <c r="R369" s="179">
        <v>4474475</v>
      </c>
      <c r="S369" s="180">
        <v>3.8797945799812819E-4</v>
      </c>
      <c r="T369" s="130"/>
      <c r="U369" s="160"/>
    </row>
    <row r="370" spans="1:21" ht="15" customHeight="1" outlineLevel="2" x14ac:dyDescent="0.35">
      <c r="A370" s="129"/>
      <c r="B370" s="146">
        <v>366</v>
      </c>
      <c r="C370" s="147" t="s">
        <v>1246</v>
      </c>
      <c r="D370" s="148">
        <v>1021665277</v>
      </c>
      <c r="E370" s="149" t="s">
        <v>1247</v>
      </c>
      <c r="F370" s="147" t="s">
        <v>1030</v>
      </c>
      <c r="G370" s="147" t="s">
        <v>1031</v>
      </c>
      <c r="H370" s="147" t="s">
        <v>1032</v>
      </c>
      <c r="I370" s="150"/>
      <c r="J370" s="151" t="s">
        <v>1034</v>
      </c>
      <c r="K370" s="152">
        <v>430477</v>
      </c>
      <c r="L370" s="153">
        <v>45292</v>
      </c>
      <c r="M370" s="153">
        <v>45702</v>
      </c>
      <c r="N370" s="154">
        <v>-274</v>
      </c>
      <c r="O370" s="155">
        <v>430477</v>
      </c>
      <c r="P370" s="156">
        <v>1</v>
      </c>
      <c r="Q370" s="157">
        <v>430477</v>
      </c>
      <c r="R370" s="158">
        <v>430477</v>
      </c>
      <c r="S370" s="159">
        <v>3.7326442351484863E-5</v>
      </c>
      <c r="T370" s="130"/>
      <c r="U370" s="160"/>
    </row>
    <row r="371" spans="1:21" ht="15" customHeight="1" outlineLevel="2" x14ac:dyDescent="0.35">
      <c r="A371" s="129"/>
      <c r="B371" s="146">
        <v>367</v>
      </c>
      <c r="C371" s="147" t="s">
        <v>1246</v>
      </c>
      <c r="D371" s="148">
        <v>1021665277</v>
      </c>
      <c r="E371" s="149" t="s">
        <v>1247</v>
      </c>
      <c r="F371" s="147" t="s">
        <v>1030</v>
      </c>
      <c r="G371" s="147" t="s">
        <v>1031</v>
      </c>
      <c r="H371" s="147" t="s">
        <v>1032</v>
      </c>
      <c r="I371" s="150"/>
      <c r="J371" s="151" t="s">
        <v>746</v>
      </c>
      <c r="K371" s="152">
        <v>15513</v>
      </c>
      <c r="L371" s="153">
        <v>45292</v>
      </c>
      <c r="M371" s="153">
        <v>45688</v>
      </c>
      <c r="N371" s="154">
        <v>-260</v>
      </c>
      <c r="O371" s="155">
        <v>15513</v>
      </c>
      <c r="P371" s="156">
        <v>1</v>
      </c>
      <c r="Q371" s="157">
        <v>15513</v>
      </c>
      <c r="R371" s="158">
        <v>15513</v>
      </c>
      <c r="S371" s="159">
        <v>1.3451243625062073E-6</v>
      </c>
      <c r="T371" s="130"/>
      <c r="U371" s="160"/>
    </row>
    <row r="372" spans="1:21" s="161" customFormat="1" ht="15" customHeight="1" outlineLevel="2" x14ac:dyDescent="0.4">
      <c r="A372" s="129"/>
      <c r="B372" s="146">
        <v>368</v>
      </c>
      <c r="C372" s="147" t="s">
        <v>1246</v>
      </c>
      <c r="D372" s="148">
        <v>1021665277</v>
      </c>
      <c r="E372" s="149" t="s">
        <v>1247</v>
      </c>
      <c r="F372" s="147" t="s">
        <v>1030</v>
      </c>
      <c r="G372" s="147" t="s">
        <v>1031</v>
      </c>
      <c r="H372" s="147" t="s">
        <v>1032</v>
      </c>
      <c r="I372" s="150"/>
      <c r="J372" s="151" t="s">
        <v>199</v>
      </c>
      <c r="K372" s="152">
        <v>430477</v>
      </c>
      <c r="L372" s="153">
        <v>45292</v>
      </c>
      <c r="M372" s="153">
        <v>45473</v>
      </c>
      <c r="N372" s="154">
        <v>-45</v>
      </c>
      <c r="O372" s="155">
        <v>430477</v>
      </c>
      <c r="P372" s="156">
        <v>1</v>
      </c>
      <c r="Q372" s="157">
        <v>430477</v>
      </c>
      <c r="R372" s="158">
        <v>430477</v>
      </c>
      <c r="S372" s="159">
        <v>3.7326442351484863E-5</v>
      </c>
      <c r="T372" s="130"/>
      <c r="U372" s="160"/>
    </row>
    <row r="373" spans="1:21" ht="15" customHeight="1" outlineLevel="2" x14ac:dyDescent="0.35">
      <c r="A373" s="129"/>
      <c r="B373" s="146">
        <v>369</v>
      </c>
      <c r="C373" s="147" t="s">
        <v>1246</v>
      </c>
      <c r="D373" s="148">
        <v>1021665277</v>
      </c>
      <c r="E373" s="149" t="s">
        <v>1247</v>
      </c>
      <c r="F373" s="147" t="s">
        <v>1030</v>
      </c>
      <c r="G373" s="147" t="s">
        <v>1031</v>
      </c>
      <c r="H373" s="147" t="s">
        <v>1032</v>
      </c>
      <c r="I373" s="150"/>
      <c r="J373" s="151" t="s">
        <v>1035</v>
      </c>
      <c r="K373" s="152">
        <v>724266</v>
      </c>
      <c r="L373" s="153">
        <v>45443</v>
      </c>
      <c r="M373" s="153">
        <v>45443</v>
      </c>
      <c r="N373" s="154">
        <v>-15</v>
      </c>
      <c r="O373" s="155">
        <v>724266</v>
      </c>
      <c r="P373" s="156">
        <v>1</v>
      </c>
      <c r="Q373" s="157">
        <v>724266</v>
      </c>
      <c r="R373" s="158">
        <v>724266</v>
      </c>
      <c r="S373" s="159">
        <v>6.2800737544957191E-5</v>
      </c>
      <c r="T373" s="130"/>
      <c r="U373" s="160"/>
    </row>
    <row r="374" spans="1:21" ht="15" customHeight="1" outlineLevel="2" x14ac:dyDescent="0.35">
      <c r="A374" s="129"/>
      <c r="B374" s="146">
        <v>370</v>
      </c>
      <c r="C374" s="147" t="s">
        <v>1246</v>
      </c>
      <c r="D374" s="148">
        <v>1021665277</v>
      </c>
      <c r="E374" s="149" t="s">
        <v>1247</v>
      </c>
      <c r="F374" s="147" t="s">
        <v>1030</v>
      </c>
      <c r="G374" s="147" t="s">
        <v>1031</v>
      </c>
      <c r="H374" s="147" t="s">
        <v>1032</v>
      </c>
      <c r="I374" s="150"/>
      <c r="J374" s="151" t="s">
        <v>748</v>
      </c>
      <c r="K374" s="152">
        <v>191389</v>
      </c>
      <c r="L374" s="153" t="s">
        <v>1036</v>
      </c>
      <c r="M374" s="153" t="s">
        <v>1036</v>
      </c>
      <c r="N374" s="154">
        <v>0</v>
      </c>
      <c r="O374" s="155">
        <v>191389</v>
      </c>
      <c r="P374" s="156">
        <v>1</v>
      </c>
      <c r="Q374" s="157">
        <v>191389</v>
      </c>
      <c r="R374" s="158">
        <v>191389</v>
      </c>
      <c r="S374" s="159">
        <v>1.6595243126132954E-5</v>
      </c>
      <c r="T374" s="130"/>
      <c r="U374" s="160"/>
    </row>
    <row r="375" spans="1:21" ht="15" customHeight="1" outlineLevel="1" x14ac:dyDescent="0.35">
      <c r="A375" s="129"/>
      <c r="B375" s="146">
        <v>371</v>
      </c>
      <c r="C375" s="169" t="s">
        <v>1248</v>
      </c>
      <c r="D375" s="170"/>
      <c r="E375" s="171"/>
      <c r="F375" s="169"/>
      <c r="G375" s="169"/>
      <c r="H375" s="169"/>
      <c r="I375" s="172"/>
      <c r="J375" s="173"/>
      <c r="K375" s="174">
        <v>1792122</v>
      </c>
      <c r="L375" s="175"/>
      <c r="M375" s="175"/>
      <c r="N375" s="176"/>
      <c r="O375" s="177">
        <v>1792122</v>
      </c>
      <c r="P375" s="178"/>
      <c r="Q375" s="177">
        <v>1792122</v>
      </c>
      <c r="R375" s="179">
        <v>1792122</v>
      </c>
      <c r="S375" s="180">
        <v>1.5539398973656607E-4</v>
      </c>
      <c r="T375" s="130"/>
      <c r="U375" s="160"/>
    </row>
    <row r="376" spans="1:21" ht="15" customHeight="1" outlineLevel="2" x14ac:dyDescent="0.35">
      <c r="A376" s="129"/>
      <c r="B376" s="146">
        <v>372</v>
      </c>
      <c r="C376" s="147" t="s">
        <v>1249</v>
      </c>
      <c r="D376" s="148">
        <v>45515813</v>
      </c>
      <c r="E376" s="149" t="s">
        <v>1250</v>
      </c>
      <c r="F376" s="147" t="s">
        <v>1030</v>
      </c>
      <c r="G376" s="147" t="s">
        <v>1031</v>
      </c>
      <c r="H376" s="147" t="s">
        <v>1032</v>
      </c>
      <c r="I376" s="150"/>
      <c r="J376" s="151" t="s">
        <v>1034</v>
      </c>
      <c r="K376" s="152">
        <v>981466</v>
      </c>
      <c r="L376" s="153">
        <v>45292</v>
      </c>
      <c r="M376" s="153">
        <v>45702</v>
      </c>
      <c r="N376" s="154">
        <v>-274</v>
      </c>
      <c r="O376" s="155">
        <v>981466</v>
      </c>
      <c r="P376" s="156">
        <v>1</v>
      </c>
      <c r="Q376" s="157">
        <v>981466</v>
      </c>
      <c r="R376" s="158">
        <v>981466</v>
      </c>
      <c r="S376" s="159">
        <v>8.5102419104719746E-5</v>
      </c>
      <c r="T376" s="130"/>
      <c r="U376" s="160"/>
    </row>
    <row r="377" spans="1:21" s="161" customFormat="1" ht="15" customHeight="1" outlineLevel="2" x14ac:dyDescent="0.4">
      <c r="A377" s="129"/>
      <c r="B377" s="146">
        <v>373</v>
      </c>
      <c r="C377" s="147" t="s">
        <v>1249</v>
      </c>
      <c r="D377" s="148">
        <v>45515813</v>
      </c>
      <c r="E377" s="149" t="s">
        <v>1250</v>
      </c>
      <c r="F377" s="147" t="s">
        <v>1030</v>
      </c>
      <c r="G377" s="147" t="s">
        <v>1031</v>
      </c>
      <c r="H377" s="147" t="s">
        <v>1032</v>
      </c>
      <c r="I377" s="150"/>
      <c r="J377" s="151" t="s">
        <v>746</v>
      </c>
      <c r="K377" s="152">
        <v>45032</v>
      </c>
      <c r="L377" s="153">
        <v>45292</v>
      </c>
      <c r="M377" s="153">
        <v>45688</v>
      </c>
      <c r="N377" s="154">
        <v>-260</v>
      </c>
      <c r="O377" s="155">
        <v>45032</v>
      </c>
      <c r="P377" s="156">
        <v>1</v>
      </c>
      <c r="Q377" s="157">
        <v>45032</v>
      </c>
      <c r="R377" s="158">
        <v>45032</v>
      </c>
      <c r="S377" s="159">
        <v>3.9047018818010395E-6</v>
      </c>
      <c r="T377" s="130"/>
      <c r="U377" s="160"/>
    </row>
    <row r="378" spans="1:21" ht="15" customHeight="1" outlineLevel="2" x14ac:dyDescent="0.35">
      <c r="A378" s="129"/>
      <c r="B378" s="146">
        <v>374</v>
      </c>
      <c r="C378" s="147" t="s">
        <v>1249</v>
      </c>
      <c r="D378" s="148">
        <v>45515813</v>
      </c>
      <c r="E378" s="149" t="s">
        <v>1250</v>
      </c>
      <c r="F378" s="147" t="s">
        <v>1030</v>
      </c>
      <c r="G378" s="147" t="s">
        <v>1031</v>
      </c>
      <c r="H378" s="147" t="s">
        <v>1032</v>
      </c>
      <c r="I378" s="150"/>
      <c r="J378" s="151" t="s">
        <v>199</v>
      </c>
      <c r="K378" s="152">
        <v>981466</v>
      </c>
      <c r="L378" s="153">
        <v>45292</v>
      </c>
      <c r="M378" s="153">
        <v>45473</v>
      </c>
      <c r="N378" s="154">
        <v>-45</v>
      </c>
      <c r="O378" s="155">
        <v>981466</v>
      </c>
      <c r="P378" s="156">
        <v>1</v>
      </c>
      <c r="Q378" s="157">
        <v>981466</v>
      </c>
      <c r="R378" s="158">
        <v>981466</v>
      </c>
      <c r="S378" s="159">
        <v>8.5102419104719746E-5</v>
      </c>
      <c r="T378" s="130"/>
      <c r="U378" s="160"/>
    </row>
    <row r="379" spans="1:21" ht="15" customHeight="1" outlineLevel="2" x14ac:dyDescent="0.35">
      <c r="A379" s="129"/>
      <c r="B379" s="146">
        <v>375</v>
      </c>
      <c r="C379" s="147" t="s">
        <v>1249</v>
      </c>
      <c r="D379" s="148">
        <v>45515813</v>
      </c>
      <c r="E379" s="149" t="s">
        <v>1250</v>
      </c>
      <c r="F379" s="147" t="s">
        <v>1030</v>
      </c>
      <c r="G379" s="147" t="s">
        <v>1031</v>
      </c>
      <c r="H379" s="147" t="s">
        <v>1032</v>
      </c>
      <c r="I379" s="150"/>
      <c r="J379" s="151" t="s">
        <v>1035</v>
      </c>
      <c r="K379" s="152">
        <v>1281600</v>
      </c>
      <c r="L379" s="153">
        <v>45443</v>
      </c>
      <c r="M379" s="153">
        <v>45443</v>
      </c>
      <c r="N379" s="154">
        <v>-15</v>
      </c>
      <c r="O379" s="155">
        <v>1281600</v>
      </c>
      <c r="P379" s="156">
        <v>1</v>
      </c>
      <c r="Q379" s="157">
        <v>1281600</v>
      </c>
      <c r="R379" s="158">
        <v>1281600</v>
      </c>
      <c r="S379" s="159">
        <v>1.1112688603029429E-4</v>
      </c>
      <c r="T379" s="130"/>
      <c r="U379" s="160"/>
    </row>
    <row r="380" spans="1:21" ht="15" customHeight="1" outlineLevel="2" x14ac:dyDescent="0.35">
      <c r="A380" s="129"/>
      <c r="B380" s="146">
        <v>376</v>
      </c>
      <c r="C380" s="147" t="s">
        <v>1249</v>
      </c>
      <c r="D380" s="148">
        <v>45515813</v>
      </c>
      <c r="E380" s="149" t="s">
        <v>1250</v>
      </c>
      <c r="F380" s="147" t="s">
        <v>1030</v>
      </c>
      <c r="G380" s="147" t="s">
        <v>1031</v>
      </c>
      <c r="H380" s="147" t="s">
        <v>1032</v>
      </c>
      <c r="I380" s="150"/>
      <c r="J380" s="151" t="s">
        <v>748</v>
      </c>
      <c r="K380" s="152">
        <v>2185633</v>
      </c>
      <c r="L380" s="153" t="s">
        <v>1036</v>
      </c>
      <c r="M380" s="153" t="s">
        <v>1036</v>
      </c>
      <c r="N380" s="154">
        <v>0</v>
      </c>
      <c r="O380" s="155">
        <v>2185633</v>
      </c>
      <c r="P380" s="156">
        <v>1</v>
      </c>
      <c r="Q380" s="157">
        <v>2185633</v>
      </c>
      <c r="R380" s="158">
        <v>2185633</v>
      </c>
      <c r="S380" s="159">
        <v>1.8951512897553855E-4</v>
      </c>
      <c r="T380" s="130"/>
      <c r="U380" s="160"/>
    </row>
    <row r="381" spans="1:21" ht="15" customHeight="1" outlineLevel="1" x14ac:dyDescent="0.35">
      <c r="A381" s="129"/>
      <c r="B381" s="146">
        <v>377</v>
      </c>
      <c r="C381" s="169" t="s">
        <v>1251</v>
      </c>
      <c r="D381" s="170"/>
      <c r="E381" s="171"/>
      <c r="F381" s="169"/>
      <c r="G381" s="169"/>
      <c r="H381" s="169"/>
      <c r="I381" s="172"/>
      <c r="J381" s="173"/>
      <c r="K381" s="174">
        <v>5475197</v>
      </c>
      <c r="L381" s="175"/>
      <c r="M381" s="175"/>
      <c r="N381" s="176"/>
      <c r="O381" s="177">
        <v>5475197</v>
      </c>
      <c r="P381" s="178"/>
      <c r="Q381" s="177">
        <v>5475197</v>
      </c>
      <c r="R381" s="179">
        <v>5475197</v>
      </c>
      <c r="S381" s="180">
        <v>4.7475155509707338E-4</v>
      </c>
      <c r="T381" s="130"/>
      <c r="U381" s="160"/>
    </row>
    <row r="382" spans="1:21" s="161" customFormat="1" ht="15" customHeight="1" outlineLevel="2" x14ac:dyDescent="0.4">
      <c r="A382" s="129"/>
      <c r="B382" s="146">
        <v>378</v>
      </c>
      <c r="C382" s="147" t="s">
        <v>1252</v>
      </c>
      <c r="D382" s="148">
        <v>1000328883</v>
      </c>
      <c r="E382" s="149" t="s">
        <v>1253</v>
      </c>
      <c r="F382" s="147" t="s">
        <v>1030</v>
      </c>
      <c r="G382" s="147" t="s">
        <v>1031</v>
      </c>
      <c r="H382" s="147" t="s">
        <v>1032</v>
      </c>
      <c r="I382" s="150"/>
      <c r="J382" s="151" t="s">
        <v>1035</v>
      </c>
      <c r="K382" s="152">
        <v>701722</v>
      </c>
      <c r="L382" s="153">
        <v>45443</v>
      </c>
      <c r="M382" s="153">
        <v>45443</v>
      </c>
      <c r="N382" s="154">
        <v>-15</v>
      </c>
      <c r="O382" s="155">
        <v>701722</v>
      </c>
      <c r="P382" s="156">
        <v>1</v>
      </c>
      <c r="Q382" s="157">
        <v>701722</v>
      </c>
      <c r="R382" s="158">
        <v>701722</v>
      </c>
      <c r="S382" s="159">
        <v>6.0845958738257002E-5</v>
      </c>
      <c r="T382" s="130"/>
      <c r="U382" s="160"/>
    </row>
    <row r="383" spans="1:21" s="161" customFormat="1" ht="15" customHeight="1" outlineLevel="1" x14ac:dyDescent="0.4">
      <c r="A383" s="129"/>
      <c r="B383" s="146">
        <v>379</v>
      </c>
      <c r="C383" s="169" t="s">
        <v>1254</v>
      </c>
      <c r="D383" s="170"/>
      <c r="E383" s="171"/>
      <c r="F383" s="169"/>
      <c r="G383" s="169"/>
      <c r="H383" s="169"/>
      <c r="I383" s="172"/>
      <c r="J383" s="173"/>
      <c r="K383" s="174">
        <v>701722</v>
      </c>
      <c r="L383" s="175"/>
      <c r="M383" s="175"/>
      <c r="N383" s="176"/>
      <c r="O383" s="177">
        <v>701722</v>
      </c>
      <c r="P383" s="178"/>
      <c r="Q383" s="177">
        <v>701722</v>
      </c>
      <c r="R383" s="179">
        <v>701722</v>
      </c>
      <c r="S383" s="180">
        <v>6.0845958738257002E-5</v>
      </c>
      <c r="T383" s="130"/>
      <c r="U383" s="160"/>
    </row>
    <row r="384" spans="1:21" ht="15" customHeight="1" outlineLevel="2" x14ac:dyDescent="0.35">
      <c r="A384" s="129"/>
      <c r="B384" s="146">
        <v>380</v>
      </c>
      <c r="C384" s="147" t="s">
        <v>1255</v>
      </c>
      <c r="D384" s="148">
        <v>1031131697</v>
      </c>
      <c r="E384" s="149" t="s">
        <v>1256</v>
      </c>
      <c r="F384" s="147" t="s">
        <v>1030</v>
      </c>
      <c r="G384" s="147" t="s">
        <v>1031</v>
      </c>
      <c r="H384" s="147" t="s">
        <v>1032</v>
      </c>
      <c r="I384" s="150"/>
      <c r="J384" s="151" t="s">
        <v>1033</v>
      </c>
      <c r="K384" s="152">
        <v>1705001</v>
      </c>
      <c r="L384" s="153">
        <v>45291</v>
      </c>
      <c r="M384" s="153">
        <v>45336</v>
      </c>
      <c r="N384" s="154">
        <v>92</v>
      </c>
      <c r="O384" s="155">
        <v>1705001</v>
      </c>
      <c r="P384" s="156">
        <v>1.0130258381379456</v>
      </c>
      <c r="Q384" s="157">
        <v>1727210.0670510354</v>
      </c>
      <c r="R384" s="158">
        <v>1727210.0670510354</v>
      </c>
      <c r="S384" s="159">
        <v>1.4976550895096549E-4</v>
      </c>
      <c r="T384" s="130"/>
      <c r="U384" s="160"/>
    </row>
    <row r="385" spans="1:21" ht="15" customHeight="1" outlineLevel="2" x14ac:dyDescent="0.35">
      <c r="A385" s="129"/>
      <c r="B385" s="146">
        <v>381</v>
      </c>
      <c r="C385" s="147" t="s">
        <v>1255</v>
      </c>
      <c r="D385" s="148">
        <v>1031131697</v>
      </c>
      <c r="E385" s="149" t="s">
        <v>1256</v>
      </c>
      <c r="F385" s="147" t="s">
        <v>1030</v>
      </c>
      <c r="G385" s="147" t="s">
        <v>1031</v>
      </c>
      <c r="H385" s="147" t="s">
        <v>1032</v>
      </c>
      <c r="I385" s="150"/>
      <c r="J385" s="151" t="s">
        <v>1034</v>
      </c>
      <c r="K385" s="152">
        <v>750212</v>
      </c>
      <c r="L385" s="153">
        <v>45292</v>
      </c>
      <c r="M385" s="153">
        <v>45702</v>
      </c>
      <c r="N385" s="154">
        <v>-274</v>
      </c>
      <c r="O385" s="155">
        <v>750212</v>
      </c>
      <c r="P385" s="156">
        <v>1</v>
      </c>
      <c r="Q385" s="157">
        <v>750212</v>
      </c>
      <c r="R385" s="158">
        <v>750212</v>
      </c>
      <c r="S385" s="159">
        <v>6.5050502046316435E-5</v>
      </c>
      <c r="T385" s="130"/>
      <c r="U385" s="160"/>
    </row>
    <row r="386" spans="1:21" ht="15" customHeight="1" outlineLevel="2" x14ac:dyDescent="0.35">
      <c r="A386" s="129"/>
      <c r="B386" s="146">
        <v>382</v>
      </c>
      <c r="C386" s="147" t="s">
        <v>1255</v>
      </c>
      <c r="D386" s="148">
        <v>1031131697</v>
      </c>
      <c r="E386" s="149" t="s">
        <v>1256</v>
      </c>
      <c r="F386" s="147" t="s">
        <v>1030</v>
      </c>
      <c r="G386" s="147" t="s">
        <v>1031</v>
      </c>
      <c r="H386" s="147" t="s">
        <v>1032</v>
      </c>
      <c r="I386" s="150"/>
      <c r="J386" s="151" t="s">
        <v>746</v>
      </c>
      <c r="K386" s="152">
        <v>34415</v>
      </c>
      <c r="L386" s="153">
        <v>45292</v>
      </c>
      <c r="M386" s="153">
        <v>45688</v>
      </c>
      <c r="N386" s="154">
        <v>-260</v>
      </c>
      <c r="O386" s="155">
        <v>34415</v>
      </c>
      <c r="P386" s="156">
        <v>1</v>
      </c>
      <c r="Q386" s="157">
        <v>34415</v>
      </c>
      <c r="R386" s="158">
        <v>34415</v>
      </c>
      <c r="S386" s="159">
        <v>2.984107196264496E-6</v>
      </c>
      <c r="T386" s="130"/>
      <c r="U386" s="160"/>
    </row>
    <row r="387" spans="1:21" s="161" customFormat="1" ht="15" customHeight="1" outlineLevel="2" x14ac:dyDescent="0.4">
      <c r="A387" s="129"/>
      <c r="B387" s="146">
        <v>383</v>
      </c>
      <c r="C387" s="147" t="s">
        <v>1255</v>
      </c>
      <c r="D387" s="148">
        <v>1031131697</v>
      </c>
      <c r="E387" s="149" t="s">
        <v>1256</v>
      </c>
      <c r="F387" s="147" t="s">
        <v>1030</v>
      </c>
      <c r="G387" s="147" t="s">
        <v>1031</v>
      </c>
      <c r="H387" s="147" t="s">
        <v>1032</v>
      </c>
      <c r="I387" s="150"/>
      <c r="J387" s="151" t="s">
        <v>199</v>
      </c>
      <c r="K387" s="152">
        <v>703422</v>
      </c>
      <c r="L387" s="153">
        <v>45292</v>
      </c>
      <c r="M387" s="153">
        <v>45473</v>
      </c>
      <c r="N387" s="154">
        <v>-45</v>
      </c>
      <c r="O387" s="155">
        <v>703422</v>
      </c>
      <c r="P387" s="156">
        <v>1</v>
      </c>
      <c r="Q387" s="157">
        <v>703422</v>
      </c>
      <c r="R387" s="158">
        <v>703422</v>
      </c>
      <c r="S387" s="159">
        <v>6.0993364876093692E-5</v>
      </c>
      <c r="T387" s="130"/>
      <c r="U387" s="160"/>
    </row>
    <row r="388" spans="1:21" ht="15" customHeight="1" outlineLevel="2" x14ac:dyDescent="0.35">
      <c r="A388" s="129"/>
      <c r="B388" s="146">
        <v>384</v>
      </c>
      <c r="C388" s="147" t="s">
        <v>1255</v>
      </c>
      <c r="D388" s="148">
        <v>1031131697</v>
      </c>
      <c r="E388" s="149" t="s">
        <v>1256</v>
      </c>
      <c r="F388" s="147" t="s">
        <v>1030</v>
      </c>
      <c r="G388" s="147" t="s">
        <v>1031</v>
      </c>
      <c r="H388" s="147" t="s">
        <v>1032</v>
      </c>
      <c r="I388" s="150"/>
      <c r="J388" s="151" t="s">
        <v>1035</v>
      </c>
      <c r="K388" s="152">
        <v>711618</v>
      </c>
      <c r="L388" s="153">
        <v>45443</v>
      </c>
      <c r="M388" s="153">
        <v>45443</v>
      </c>
      <c r="N388" s="154">
        <v>-15</v>
      </c>
      <c r="O388" s="155">
        <v>711618</v>
      </c>
      <c r="P388" s="156">
        <v>1</v>
      </c>
      <c r="Q388" s="157">
        <v>711618</v>
      </c>
      <c r="R388" s="158">
        <v>711618</v>
      </c>
      <c r="S388" s="159">
        <v>6.1704035879452218E-5</v>
      </c>
      <c r="T388" s="130"/>
      <c r="U388" s="160"/>
    </row>
    <row r="389" spans="1:21" ht="15" customHeight="1" outlineLevel="2" x14ac:dyDescent="0.35">
      <c r="A389" s="129"/>
      <c r="B389" s="146">
        <v>385</v>
      </c>
      <c r="C389" s="147" t="s">
        <v>1255</v>
      </c>
      <c r="D389" s="148">
        <v>1031131697</v>
      </c>
      <c r="E389" s="149" t="s">
        <v>1256</v>
      </c>
      <c r="F389" s="147" t="s">
        <v>1030</v>
      </c>
      <c r="G389" s="147" t="s">
        <v>1031</v>
      </c>
      <c r="H389" s="147" t="s">
        <v>1032</v>
      </c>
      <c r="I389" s="150"/>
      <c r="J389" s="151" t="s">
        <v>748</v>
      </c>
      <c r="K389" s="152">
        <v>2393610</v>
      </c>
      <c r="L389" s="153" t="s">
        <v>1036</v>
      </c>
      <c r="M389" s="153" t="s">
        <v>1036</v>
      </c>
      <c r="N389" s="154">
        <v>0</v>
      </c>
      <c r="O389" s="155">
        <v>2393610</v>
      </c>
      <c r="P389" s="156">
        <v>1</v>
      </c>
      <c r="Q389" s="157">
        <v>2393610</v>
      </c>
      <c r="R389" s="158">
        <v>2393610</v>
      </c>
      <c r="S389" s="159">
        <v>2.075487091689862E-4</v>
      </c>
      <c r="T389" s="130"/>
      <c r="U389" s="160"/>
    </row>
    <row r="390" spans="1:21" ht="15" customHeight="1" outlineLevel="1" x14ac:dyDescent="0.35">
      <c r="A390" s="129"/>
      <c r="B390" s="146">
        <v>386</v>
      </c>
      <c r="C390" s="169" t="s">
        <v>1257</v>
      </c>
      <c r="D390" s="170"/>
      <c r="E390" s="171"/>
      <c r="F390" s="169"/>
      <c r="G390" s="169"/>
      <c r="H390" s="169"/>
      <c r="I390" s="172"/>
      <c r="J390" s="173"/>
      <c r="K390" s="174">
        <v>6298278</v>
      </c>
      <c r="L390" s="175"/>
      <c r="M390" s="175"/>
      <c r="N390" s="176"/>
      <c r="O390" s="177">
        <v>6298278</v>
      </c>
      <c r="P390" s="178"/>
      <c r="Q390" s="177">
        <v>6320487.0670510354</v>
      </c>
      <c r="R390" s="179">
        <v>6320487.0670510354</v>
      </c>
      <c r="S390" s="180">
        <v>5.4804622811807852E-4</v>
      </c>
      <c r="T390" s="130"/>
      <c r="U390" s="160"/>
    </row>
    <row r="391" spans="1:21" ht="15" customHeight="1" outlineLevel="2" x14ac:dyDescent="0.35">
      <c r="A391" s="129"/>
      <c r="B391" s="146">
        <v>387</v>
      </c>
      <c r="C391" s="147" t="s">
        <v>1258</v>
      </c>
      <c r="D391" s="148">
        <v>1000214122</v>
      </c>
      <c r="E391" s="149" t="s">
        <v>1259</v>
      </c>
      <c r="F391" s="147" t="s">
        <v>1030</v>
      </c>
      <c r="G391" s="147" t="s">
        <v>1031</v>
      </c>
      <c r="H391" s="147" t="s">
        <v>1032</v>
      </c>
      <c r="I391" s="150"/>
      <c r="J391" s="151" t="s">
        <v>1033</v>
      </c>
      <c r="K391" s="152">
        <v>1579360</v>
      </c>
      <c r="L391" s="153">
        <v>45291</v>
      </c>
      <c r="M391" s="153">
        <v>45336</v>
      </c>
      <c r="N391" s="154">
        <v>92</v>
      </c>
      <c r="O391" s="155">
        <v>1579360</v>
      </c>
      <c r="P391" s="156">
        <v>1.0130258381379456</v>
      </c>
      <c r="Q391" s="157">
        <v>1599932.4877215456</v>
      </c>
      <c r="R391" s="158">
        <v>1599932.4877215456</v>
      </c>
      <c r="S391" s="159">
        <v>1.3872933459675206E-4</v>
      </c>
      <c r="T391" s="130"/>
      <c r="U391" s="160"/>
    </row>
    <row r="392" spans="1:21" s="161" customFormat="1" ht="15" customHeight="1" outlineLevel="2" x14ac:dyDescent="0.4">
      <c r="A392" s="129"/>
      <c r="B392" s="146">
        <v>388</v>
      </c>
      <c r="C392" s="147" t="s">
        <v>1258</v>
      </c>
      <c r="D392" s="148">
        <v>1000214122</v>
      </c>
      <c r="E392" s="149" t="s">
        <v>1259</v>
      </c>
      <c r="F392" s="147" t="s">
        <v>1030</v>
      </c>
      <c r="G392" s="147" t="s">
        <v>1031</v>
      </c>
      <c r="H392" s="147" t="s">
        <v>1032</v>
      </c>
      <c r="I392" s="150"/>
      <c r="J392" s="151" t="s">
        <v>1034</v>
      </c>
      <c r="K392" s="152">
        <v>680808</v>
      </c>
      <c r="L392" s="153">
        <v>45292</v>
      </c>
      <c r="M392" s="153">
        <v>45702</v>
      </c>
      <c r="N392" s="154">
        <v>-274</v>
      </c>
      <c r="O392" s="155">
        <v>680808</v>
      </c>
      <c r="P392" s="156">
        <v>1</v>
      </c>
      <c r="Q392" s="157">
        <v>680808</v>
      </c>
      <c r="R392" s="158">
        <v>680808</v>
      </c>
      <c r="S392" s="159">
        <v>5.9032516404894351E-5</v>
      </c>
      <c r="T392" s="130"/>
      <c r="U392" s="160"/>
    </row>
    <row r="393" spans="1:21" ht="15" customHeight="1" outlineLevel="2" x14ac:dyDescent="0.35">
      <c r="A393" s="129"/>
      <c r="B393" s="146">
        <v>389</v>
      </c>
      <c r="C393" s="147" t="s">
        <v>1258</v>
      </c>
      <c r="D393" s="148">
        <v>1000214122</v>
      </c>
      <c r="E393" s="149" t="s">
        <v>1259</v>
      </c>
      <c r="F393" s="147" t="s">
        <v>1030</v>
      </c>
      <c r="G393" s="147" t="s">
        <v>1031</v>
      </c>
      <c r="H393" s="147" t="s">
        <v>1032</v>
      </c>
      <c r="I393" s="150"/>
      <c r="J393" s="151" t="s">
        <v>746</v>
      </c>
      <c r="K393" s="152">
        <v>31261</v>
      </c>
      <c r="L393" s="153">
        <v>45292</v>
      </c>
      <c r="M393" s="153">
        <v>45688</v>
      </c>
      <c r="N393" s="154">
        <v>-260</v>
      </c>
      <c r="O393" s="155">
        <v>31261</v>
      </c>
      <c r="P393" s="156">
        <v>1</v>
      </c>
      <c r="Q393" s="157">
        <v>31261</v>
      </c>
      <c r="R393" s="158">
        <v>31261</v>
      </c>
      <c r="S393" s="159">
        <v>2.710625455831016E-6</v>
      </c>
      <c r="T393" s="130"/>
      <c r="U393" s="160"/>
    </row>
    <row r="394" spans="1:21" ht="15" customHeight="1" outlineLevel="2" x14ac:dyDescent="0.35">
      <c r="A394" s="129"/>
      <c r="B394" s="146">
        <v>390</v>
      </c>
      <c r="C394" s="147" t="s">
        <v>1258</v>
      </c>
      <c r="D394" s="148">
        <v>1000214122</v>
      </c>
      <c r="E394" s="149" t="s">
        <v>1259</v>
      </c>
      <c r="F394" s="147" t="s">
        <v>1030</v>
      </c>
      <c r="G394" s="147" t="s">
        <v>1031</v>
      </c>
      <c r="H394" s="147" t="s">
        <v>1032</v>
      </c>
      <c r="I394" s="150"/>
      <c r="J394" s="151" t="s">
        <v>199</v>
      </c>
      <c r="K394" s="152">
        <v>663109</v>
      </c>
      <c r="L394" s="153">
        <v>45292</v>
      </c>
      <c r="M394" s="153">
        <v>45473</v>
      </c>
      <c r="N394" s="154">
        <v>-45</v>
      </c>
      <c r="O394" s="155">
        <v>663109</v>
      </c>
      <c r="P394" s="156">
        <v>1</v>
      </c>
      <c r="Q394" s="157">
        <v>663109</v>
      </c>
      <c r="R394" s="158">
        <v>663109</v>
      </c>
      <c r="S394" s="159">
        <v>5.7497845091028727E-5</v>
      </c>
      <c r="T394" s="130"/>
      <c r="U394" s="160"/>
    </row>
    <row r="395" spans="1:21" ht="15" customHeight="1" outlineLevel="2" x14ac:dyDescent="0.35">
      <c r="A395" s="129"/>
      <c r="B395" s="146">
        <v>391</v>
      </c>
      <c r="C395" s="147" t="s">
        <v>1258</v>
      </c>
      <c r="D395" s="148">
        <v>1000214122</v>
      </c>
      <c r="E395" s="149" t="s">
        <v>1259</v>
      </c>
      <c r="F395" s="147" t="s">
        <v>1030</v>
      </c>
      <c r="G395" s="147" t="s">
        <v>1031</v>
      </c>
      <c r="H395" s="147" t="s">
        <v>1032</v>
      </c>
      <c r="I395" s="150"/>
      <c r="J395" s="151" t="s">
        <v>1035</v>
      </c>
      <c r="K395" s="152">
        <v>1011466</v>
      </c>
      <c r="L395" s="153">
        <v>45443</v>
      </c>
      <c r="M395" s="153">
        <v>45443</v>
      </c>
      <c r="N395" s="154">
        <v>-15</v>
      </c>
      <c r="O395" s="155">
        <v>1011466</v>
      </c>
      <c r="P395" s="156">
        <v>1</v>
      </c>
      <c r="Q395" s="157">
        <v>1011466</v>
      </c>
      <c r="R395" s="158">
        <v>1011466</v>
      </c>
      <c r="S395" s="159">
        <v>8.770370389007307E-5</v>
      </c>
      <c r="T395" s="130"/>
      <c r="U395" s="160"/>
    </row>
    <row r="396" spans="1:21" ht="15" customHeight="1" outlineLevel="2" x14ac:dyDescent="0.35">
      <c r="A396" s="129"/>
      <c r="B396" s="146">
        <v>392</v>
      </c>
      <c r="C396" s="147" t="s">
        <v>1258</v>
      </c>
      <c r="D396" s="148">
        <v>1000214122</v>
      </c>
      <c r="E396" s="149" t="s">
        <v>1259</v>
      </c>
      <c r="F396" s="147" t="s">
        <v>1030</v>
      </c>
      <c r="G396" s="147" t="s">
        <v>1031</v>
      </c>
      <c r="H396" s="147" t="s">
        <v>1032</v>
      </c>
      <c r="I396" s="150"/>
      <c r="J396" s="151" t="s">
        <v>748</v>
      </c>
      <c r="K396" s="152">
        <v>1269241</v>
      </c>
      <c r="L396" s="153" t="s">
        <v>1036</v>
      </c>
      <c r="M396" s="153" t="s">
        <v>1036</v>
      </c>
      <c r="N396" s="154">
        <v>0</v>
      </c>
      <c r="O396" s="155">
        <v>1269241</v>
      </c>
      <c r="P396" s="156">
        <v>1</v>
      </c>
      <c r="Q396" s="157">
        <v>1269241</v>
      </c>
      <c r="R396" s="158">
        <v>1269241</v>
      </c>
      <c r="S396" s="159">
        <v>1.1005524340822157E-4</v>
      </c>
      <c r="T396" s="130"/>
      <c r="U396" s="160"/>
    </row>
    <row r="397" spans="1:21" ht="15" customHeight="1" outlineLevel="1" x14ac:dyDescent="0.35">
      <c r="A397" s="129"/>
      <c r="B397" s="146">
        <v>393</v>
      </c>
      <c r="C397" s="169" t="s">
        <v>1260</v>
      </c>
      <c r="D397" s="170"/>
      <c r="E397" s="171"/>
      <c r="F397" s="169"/>
      <c r="G397" s="169"/>
      <c r="H397" s="169"/>
      <c r="I397" s="172"/>
      <c r="J397" s="173"/>
      <c r="K397" s="174">
        <v>5235245</v>
      </c>
      <c r="L397" s="175"/>
      <c r="M397" s="175"/>
      <c r="N397" s="176"/>
      <c r="O397" s="177">
        <v>5235245</v>
      </c>
      <c r="P397" s="178"/>
      <c r="Q397" s="177">
        <v>5255817.4877215456</v>
      </c>
      <c r="R397" s="179">
        <v>5255817.4877215456</v>
      </c>
      <c r="S397" s="180">
        <v>4.5572926884680082E-4</v>
      </c>
      <c r="T397" s="130"/>
      <c r="U397" s="160"/>
    </row>
    <row r="398" spans="1:21" ht="15" customHeight="1" outlineLevel="2" x14ac:dyDescent="0.35">
      <c r="A398" s="129"/>
      <c r="B398" s="146">
        <v>394</v>
      </c>
      <c r="C398" s="147" t="s">
        <v>1261</v>
      </c>
      <c r="D398" s="148">
        <v>1024471942</v>
      </c>
      <c r="E398" s="149" t="s">
        <v>1262</v>
      </c>
      <c r="F398" s="147" t="s">
        <v>1030</v>
      </c>
      <c r="G398" s="147" t="s">
        <v>1031</v>
      </c>
      <c r="H398" s="147" t="s">
        <v>1032</v>
      </c>
      <c r="I398" s="150"/>
      <c r="J398" s="151" t="s">
        <v>1035</v>
      </c>
      <c r="K398" s="152">
        <v>2219408</v>
      </c>
      <c r="L398" s="153">
        <v>45443</v>
      </c>
      <c r="M398" s="153">
        <v>45443</v>
      </c>
      <c r="N398" s="154">
        <v>-15</v>
      </c>
      <c r="O398" s="155">
        <v>2219408</v>
      </c>
      <c r="P398" s="156">
        <v>1</v>
      </c>
      <c r="Q398" s="157">
        <v>2219408</v>
      </c>
      <c r="R398" s="158">
        <v>2219408</v>
      </c>
      <c r="S398" s="159">
        <v>1.9244374209638219E-4</v>
      </c>
      <c r="T398" s="130"/>
      <c r="U398" s="160"/>
    </row>
    <row r="399" spans="1:21" ht="15" customHeight="1" outlineLevel="1" x14ac:dyDescent="0.35">
      <c r="A399" s="129"/>
      <c r="B399" s="146">
        <v>395</v>
      </c>
      <c r="C399" s="169" t="s">
        <v>1263</v>
      </c>
      <c r="D399" s="170"/>
      <c r="E399" s="171"/>
      <c r="F399" s="169"/>
      <c r="G399" s="169"/>
      <c r="H399" s="169"/>
      <c r="I399" s="172"/>
      <c r="J399" s="173"/>
      <c r="K399" s="174">
        <v>2219408</v>
      </c>
      <c r="L399" s="175"/>
      <c r="M399" s="175"/>
      <c r="N399" s="176"/>
      <c r="O399" s="177">
        <v>2219408</v>
      </c>
      <c r="P399" s="178"/>
      <c r="Q399" s="177">
        <v>2219408</v>
      </c>
      <c r="R399" s="179">
        <v>2219408</v>
      </c>
      <c r="S399" s="180">
        <v>1.9244374209638219E-4</v>
      </c>
      <c r="T399" s="130"/>
      <c r="U399" s="160"/>
    </row>
    <row r="400" spans="1:21" ht="15" customHeight="1" outlineLevel="2" x14ac:dyDescent="0.35">
      <c r="A400" s="129"/>
      <c r="B400" s="146">
        <v>396</v>
      </c>
      <c r="C400" s="147" t="s">
        <v>1264</v>
      </c>
      <c r="D400" s="148">
        <v>11205531</v>
      </c>
      <c r="E400" s="149" t="s">
        <v>1265</v>
      </c>
      <c r="F400" s="147" t="s">
        <v>1030</v>
      </c>
      <c r="G400" s="147" t="s">
        <v>1031</v>
      </c>
      <c r="H400" s="147" t="s">
        <v>1032</v>
      </c>
      <c r="I400" s="150"/>
      <c r="J400" s="151" t="s">
        <v>1033</v>
      </c>
      <c r="K400" s="152">
        <v>2400000</v>
      </c>
      <c r="L400" s="153">
        <v>45291</v>
      </c>
      <c r="M400" s="153">
        <v>45336</v>
      </c>
      <c r="N400" s="154">
        <v>92</v>
      </c>
      <c r="O400" s="155">
        <v>2400000</v>
      </c>
      <c r="P400" s="156">
        <v>1.0130258381379456</v>
      </c>
      <c r="Q400" s="157">
        <v>2431262.0115310694</v>
      </c>
      <c r="R400" s="158">
        <v>2431262.0115310694</v>
      </c>
      <c r="S400" s="159">
        <v>2.1081349599344352E-4</v>
      </c>
      <c r="T400" s="130"/>
      <c r="U400" s="160"/>
    </row>
    <row r="401" spans="1:21" ht="15" customHeight="1" outlineLevel="2" x14ac:dyDescent="0.35">
      <c r="A401" s="129"/>
      <c r="B401" s="146">
        <v>397</v>
      </c>
      <c r="C401" s="147" t="s">
        <v>1264</v>
      </c>
      <c r="D401" s="148">
        <v>11205531</v>
      </c>
      <c r="E401" s="149" t="s">
        <v>1265</v>
      </c>
      <c r="F401" s="147" t="s">
        <v>1030</v>
      </c>
      <c r="G401" s="147" t="s">
        <v>1031</v>
      </c>
      <c r="H401" s="147" t="s">
        <v>1032</v>
      </c>
      <c r="I401" s="150"/>
      <c r="J401" s="151" t="s">
        <v>1034</v>
      </c>
      <c r="K401" s="152">
        <v>967866</v>
      </c>
      <c r="L401" s="153">
        <v>45292</v>
      </c>
      <c r="M401" s="153">
        <v>45702</v>
      </c>
      <c r="N401" s="154">
        <v>-274</v>
      </c>
      <c r="O401" s="155">
        <v>967866</v>
      </c>
      <c r="P401" s="156">
        <v>1</v>
      </c>
      <c r="Q401" s="157">
        <v>967866</v>
      </c>
      <c r="R401" s="158">
        <v>967866</v>
      </c>
      <c r="S401" s="159">
        <v>8.3923170002026226E-5</v>
      </c>
      <c r="T401" s="130"/>
      <c r="U401" s="160"/>
    </row>
    <row r="402" spans="1:21" s="161" customFormat="1" ht="15" customHeight="1" outlineLevel="2" x14ac:dyDescent="0.4">
      <c r="A402" s="129"/>
      <c r="B402" s="146">
        <v>398</v>
      </c>
      <c r="C402" s="147" t="s">
        <v>1264</v>
      </c>
      <c r="D402" s="148">
        <v>11205531</v>
      </c>
      <c r="E402" s="149" t="s">
        <v>1265</v>
      </c>
      <c r="F402" s="147" t="s">
        <v>1030</v>
      </c>
      <c r="G402" s="147" t="s">
        <v>1031</v>
      </c>
      <c r="H402" s="147" t="s">
        <v>1032</v>
      </c>
      <c r="I402" s="150"/>
      <c r="J402" s="151" t="s">
        <v>746</v>
      </c>
      <c r="K402" s="152">
        <v>44408</v>
      </c>
      <c r="L402" s="153">
        <v>45292</v>
      </c>
      <c r="M402" s="153">
        <v>45688</v>
      </c>
      <c r="N402" s="154">
        <v>-260</v>
      </c>
      <c r="O402" s="155">
        <v>44408</v>
      </c>
      <c r="P402" s="156">
        <v>1</v>
      </c>
      <c r="Q402" s="157">
        <v>44408</v>
      </c>
      <c r="R402" s="158">
        <v>44408</v>
      </c>
      <c r="S402" s="159">
        <v>3.850595158265691E-6</v>
      </c>
      <c r="T402" s="130"/>
      <c r="U402" s="160"/>
    </row>
    <row r="403" spans="1:21" ht="15" customHeight="1" outlineLevel="2" x14ac:dyDescent="0.35">
      <c r="A403" s="129"/>
      <c r="B403" s="146">
        <v>399</v>
      </c>
      <c r="C403" s="147" t="s">
        <v>1264</v>
      </c>
      <c r="D403" s="148">
        <v>11205531</v>
      </c>
      <c r="E403" s="149" t="s">
        <v>1265</v>
      </c>
      <c r="F403" s="147" t="s">
        <v>1030</v>
      </c>
      <c r="G403" s="147" t="s">
        <v>1031</v>
      </c>
      <c r="H403" s="147" t="s">
        <v>1032</v>
      </c>
      <c r="I403" s="150"/>
      <c r="J403" s="151" t="s">
        <v>199</v>
      </c>
      <c r="K403" s="152">
        <v>967866</v>
      </c>
      <c r="L403" s="153">
        <v>45292</v>
      </c>
      <c r="M403" s="153">
        <v>45473</v>
      </c>
      <c r="N403" s="154">
        <v>-45</v>
      </c>
      <c r="O403" s="155">
        <v>967866</v>
      </c>
      <c r="P403" s="156">
        <v>1</v>
      </c>
      <c r="Q403" s="157">
        <v>967866</v>
      </c>
      <c r="R403" s="158">
        <v>967866</v>
      </c>
      <c r="S403" s="159">
        <v>8.3923170002026226E-5</v>
      </c>
      <c r="T403" s="130"/>
      <c r="U403" s="160"/>
    </row>
    <row r="404" spans="1:21" ht="15" customHeight="1" outlineLevel="2" x14ac:dyDescent="0.35">
      <c r="A404" s="129"/>
      <c r="B404" s="146">
        <v>400</v>
      </c>
      <c r="C404" s="147" t="s">
        <v>1264</v>
      </c>
      <c r="D404" s="148">
        <v>11205531</v>
      </c>
      <c r="E404" s="149" t="s">
        <v>1265</v>
      </c>
      <c r="F404" s="147" t="s">
        <v>1030</v>
      </c>
      <c r="G404" s="147" t="s">
        <v>1031</v>
      </c>
      <c r="H404" s="147" t="s">
        <v>1032</v>
      </c>
      <c r="I404" s="150"/>
      <c r="J404" s="151" t="s">
        <v>1035</v>
      </c>
      <c r="K404" s="152">
        <v>934517</v>
      </c>
      <c r="L404" s="153">
        <v>45443</v>
      </c>
      <c r="M404" s="153">
        <v>45443</v>
      </c>
      <c r="N404" s="154">
        <v>-15</v>
      </c>
      <c r="O404" s="155">
        <v>934517</v>
      </c>
      <c r="P404" s="156">
        <v>1</v>
      </c>
      <c r="Q404" s="157">
        <v>934517</v>
      </c>
      <c r="R404" s="158">
        <v>934517</v>
      </c>
      <c r="S404" s="159">
        <v>8.1031495125134621E-5</v>
      </c>
      <c r="T404" s="130"/>
      <c r="U404" s="160"/>
    </row>
    <row r="405" spans="1:21" ht="15" customHeight="1" outlineLevel="2" x14ac:dyDescent="0.35">
      <c r="A405" s="129"/>
      <c r="B405" s="146">
        <v>401</v>
      </c>
      <c r="C405" s="147" t="s">
        <v>1264</v>
      </c>
      <c r="D405" s="148">
        <v>11205531</v>
      </c>
      <c r="E405" s="149" t="s">
        <v>1265</v>
      </c>
      <c r="F405" s="147" t="s">
        <v>1030</v>
      </c>
      <c r="G405" s="147" t="s">
        <v>1031</v>
      </c>
      <c r="H405" s="147" t="s">
        <v>1032</v>
      </c>
      <c r="I405" s="150"/>
      <c r="J405" s="151" t="s">
        <v>748</v>
      </c>
      <c r="K405" s="152">
        <v>3273333</v>
      </c>
      <c r="L405" s="153" t="s">
        <v>1036</v>
      </c>
      <c r="M405" s="153" t="s">
        <v>1036</v>
      </c>
      <c r="N405" s="154">
        <v>0</v>
      </c>
      <c r="O405" s="155">
        <v>3273333</v>
      </c>
      <c r="P405" s="156">
        <v>1</v>
      </c>
      <c r="Q405" s="157">
        <v>3273333</v>
      </c>
      <c r="R405" s="158">
        <v>3273333</v>
      </c>
      <c r="S405" s="159">
        <v>2.8382904434316584E-4</v>
      </c>
      <c r="T405" s="130"/>
      <c r="U405" s="160"/>
    </row>
    <row r="406" spans="1:21" ht="15" customHeight="1" outlineLevel="1" x14ac:dyDescent="0.35">
      <c r="A406" s="129"/>
      <c r="B406" s="146">
        <v>402</v>
      </c>
      <c r="C406" s="169" t="s">
        <v>1266</v>
      </c>
      <c r="D406" s="170"/>
      <c r="E406" s="171"/>
      <c r="F406" s="169"/>
      <c r="G406" s="169"/>
      <c r="H406" s="169"/>
      <c r="I406" s="172"/>
      <c r="J406" s="173"/>
      <c r="K406" s="174">
        <v>8587990</v>
      </c>
      <c r="L406" s="175"/>
      <c r="M406" s="175"/>
      <c r="N406" s="176"/>
      <c r="O406" s="177">
        <v>8587990</v>
      </c>
      <c r="P406" s="178"/>
      <c r="Q406" s="177">
        <v>8619252.0115310699</v>
      </c>
      <c r="R406" s="179">
        <v>8619252.0115310699</v>
      </c>
      <c r="S406" s="180">
        <v>7.4737097062406216E-4</v>
      </c>
      <c r="T406" s="130"/>
      <c r="U406" s="160"/>
    </row>
    <row r="407" spans="1:21" s="161" customFormat="1" ht="15" customHeight="1" outlineLevel="2" x14ac:dyDescent="0.4">
      <c r="A407" s="129"/>
      <c r="B407" s="146">
        <v>403</v>
      </c>
      <c r="C407" s="147" t="s">
        <v>1267</v>
      </c>
      <c r="D407" s="148">
        <v>1034776891</v>
      </c>
      <c r="E407" s="149" t="s">
        <v>1268</v>
      </c>
      <c r="F407" s="147" t="s">
        <v>1030</v>
      </c>
      <c r="G407" s="147" t="s">
        <v>1031</v>
      </c>
      <c r="H407" s="147" t="s">
        <v>1032</v>
      </c>
      <c r="I407" s="150"/>
      <c r="J407" s="151" t="s">
        <v>1034</v>
      </c>
      <c r="K407" s="152">
        <v>467027</v>
      </c>
      <c r="L407" s="153">
        <v>45292</v>
      </c>
      <c r="M407" s="153">
        <v>45702</v>
      </c>
      <c r="N407" s="154">
        <v>-274</v>
      </c>
      <c r="O407" s="155">
        <v>467027</v>
      </c>
      <c r="P407" s="156">
        <v>1</v>
      </c>
      <c r="Q407" s="157">
        <v>467027</v>
      </c>
      <c r="R407" s="158">
        <v>467027</v>
      </c>
      <c r="S407" s="159">
        <v>4.0495674314973668E-5</v>
      </c>
      <c r="T407" s="130"/>
      <c r="U407" s="160"/>
    </row>
    <row r="408" spans="1:21" ht="15" customHeight="1" outlineLevel="2" x14ac:dyDescent="0.35">
      <c r="A408" s="129"/>
      <c r="B408" s="146">
        <v>404</v>
      </c>
      <c r="C408" s="147" t="s">
        <v>1267</v>
      </c>
      <c r="D408" s="148">
        <v>1034776891</v>
      </c>
      <c r="E408" s="149" t="s">
        <v>1268</v>
      </c>
      <c r="F408" s="147" t="s">
        <v>1030</v>
      </c>
      <c r="G408" s="147" t="s">
        <v>1031</v>
      </c>
      <c r="H408" s="147" t="s">
        <v>1032</v>
      </c>
      <c r="I408" s="150"/>
      <c r="J408" s="151" t="s">
        <v>746</v>
      </c>
      <c r="K408" s="152">
        <v>18206</v>
      </c>
      <c r="L408" s="153">
        <v>45292</v>
      </c>
      <c r="M408" s="153">
        <v>45688</v>
      </c>
      <c r="N408" s="154">
        <v>-260</v>
      </c>
      <c r="O408" s="155">
        <v>18206</v>
      </c>
      <c r="P408" s="156">
        <v>1</v>
      </c>
      <c r="Q408" s="157">
        <v>18206</v>
      </c>
      <c r="R408" s="158">
        <v>18206</v>
      </c>
      <c r="S408" s="159">
        <v>1.5786330267380913E-6</v>
      </c>
      <c r="T408" s="130"/>
      <c r="U408" s="160"/>
    </row>
    <row r="409" spans="1:21" ht="15" customHeight="1" outlineLevel="2" x14ac:dyDescent="0.35">
      <c r="A409" s="129"/>
      <c r="B409" s="146">
        <v>405</v>
      </c>
      <c r="C409" s="147" t="s">
        <v>1267</v>
      </c>
      <c r="D409" s="148">
        <v>1034776891</v>
      </c>
      <c r="E409" s="149" t="s">
        <v>1268</v>
      </c>
      <c r="F409" s="147" t="s">
        <v>1030</v>
      </c>
      <c r="G409" s="147" t="s">
        <v>1031</v>
      </c>
      <c r="H409" s="147" t="s">
        <v>1032</v>
      </c>
      <c r="I409" s="150"/>
      <c r="J409" s="151" t="s">
        <v>199</v>
      </c>
      <c r="K409" s="152">
        <v>467027</v>
      </c>
      <c r="L409" s="153">
        <v>45292</v>
      </c>
      <c r="M409" s="153">
        <v>45473</v>
      </c>
      <c r="N409" s="154">
        <v>-45</v>
      </c>
      <c r="O409" s="155">
        <v>467027</v>
      </c>
      <c r="P409" s="156">
        <v>1</v>
      </c>
      <c r="Q409" s="157">
        <v>467027</v>
      </c>
      <c r="R409" s="158">
        <v>467027</v>
      </c>
      <c r="S409" s="159">
        <v>4.0495674314973668E-5</v>
      </c>
      <c r="T409" s="130"/>
      <c r="U409" s="160"/>
    </row>
    <row r="410" spans="1:21" ht="15" customHeight="1" outlineLevel="2" x14ac:dyDescent="0.35">
      <c r="A410" s="129"/>
      <c r="B410" s="146">
        <v>406</v>
      </c>
      <c r="C410" s="147" t="s">
        <v>1267</v>
      </c>
      <c r="D410" s="148">
        <v>1034776891</v>
      </c>
      <c r="E410" s="149" t="s">
        <v>1268</v>
      </c>
      <c r="F410" s="147" t="s">
        <v>1030</v>
      </c>
      <c r="G410" s="147" t="s">
        <v>1031</v>
      </c>
      <c r="H410" s="147" t="s">
        <v>1032</v>
      </c>
      <c r="I410" s="150"/>
      <c r="J410" s="151" t="s">
        <v>1035</v>
      </c>
      <c r="K410" s="152">
        <v>713467</v>
      </c>
      <c r="L410" s="153">
        <v>45443</v>
      </c>
      <c r="M410" s="153">
        <v>45443</v>
      </c>
      <c r="N410" s="154">
        <v>-15</v>
      </c>
      <c r="O410" s="155">
        <v>713467</v>
      </c>
      <c r="P410" s="156">
        <v>1</v>
      </c>
      <c r="Q410" s="157">
        <v>713467</v>
      </c>
      <c r="R410" s="158">
        <v>713467</v>
      </c>
      <c r="S410" s="159">
        <v>6.1864361731722825E-5</v>
      </c>
      <c r="T410" s="130"/>
      <c r="U410" s="160"/>
    </row>
    <row r="411" spans="1:21" ht="15" customHeight="1" outlineLevel="2" x14ac:dyDescent="0.35">
      <c r="A411" s="129"/>
      <c r="B411" s="146">
        <v>407</v>
      </c>
      <c r="C411" s="147" t="s">
        <v>1267</v>
      </c>
      <c r="D411" s="148">
        <v>1034776891</v>
      </c>
      <c r="E411" s="149" t="s">
        <v>1268</v>
      </c>
      <c r="F411" s="147" t="s">
        <v>1030</v>
      </c>
      <c r="G411" s="147" t="s">
        <v>1031</v>
      </c>
      <c r="H411" s="147" t="s">
        <v>1032</v>
      </c>
      <c r="I411" s="150"/>
      <c r="J411" s="151" t="s">
        <v>748</v>
      </c>
      <c r="K411" s="152">
        <v>207855</v>
      </c>
      <c r="L411" s="153" t="s">
        <v>1036</v>
      </c>
      <c r="M411" s="153" t="s">
        <v>1036</v>
      </c>
      <c r="N411" s="154">
        <v>0</v>
      </c>
      <c r="O411" s="155">
        <v>207855</v>
      </c>
      <c r="P411" s="156">
        <v>1</v>
      </c>
      <c r="Q411" s="157">
        <v>207855</v>
      </c>
      <c r="R411" s="158">
        <v>207855</v>
      </c>
      <c r="S411" s="159">
        <v>1.8023001635320551E-5</v>
      </c>
      <c r="T411" s="130"/>
      <c r="U411" s="160"/>
    </row>
    <row r="412" spans="1:21" ht="15" customHeight="1" outlineLevel="1" x14ac:dyDescent="0.35">
      <c r="A412" s="129"/>
      <c r="B412" s="146">
        <v>408</v>
      </c>
      <c r="C412" s="169" t="s">
        <v>1269</v>
      </c>
      <c r="D412" s="170"/>
      <c r="E412" s="171"/>
      <c r="F412" s="169"/>
      <c r="G412" s="169"/>
      <c r="H412" s="169"/>
      <c r="I412" s="172"/>
      <c r="J412" s="173"/>
      <c r="K412" s="174">
        <v>1873582</v>
      </c>
      <c r="L412" s="175"/>
      <c r="M412" s="175"/>
      <c r="N412" s="176"/>
      <c r="O412" s="177">
        <v>1873582</v>
      </c>
      <c r="P412" s="178"/>
      <c r="Q412" s="177">
        <v>1873582</v>
      </c>
      <c r="R412" s="179">
        <v>1873582</v>
      </c>
      <c r="S412" s="180">
        <v>1.6245734502372879E-4</v>
      </c>
      <c r="T412" s="130"/>
      <c r="U412" s="160"/>
    </row>
    <row r="413" spans="1:21" ht="15" customHeight="1" outlineLevel="2" x14ac:dyDescent="0.35">
      <c r="A413" s="129"/>
      <c r="B413" s="146">
        <v>409</v>
      </c>
      <c r="C413" s="147" t="s">
        <v>1270</v>
      </c>
      <c r="D413" s="148">
        <v>1011090649</v>
      </c>
      <c r="E413" s="149" t="s">
        <v>1271</v>
      </c>
      <c r="F413" s="147" t="s">
        <v>1030</v>
      </c>
      <c r="G413" s="147" t="s">
        <v>1031</v>
      </c>
      <c r="H413" s="147" t="s">
        <v>1032</v>
      </c>
      <c r="I413" s="150"/>
      <c r="J413" s="151" t="s">
        <v>1034</v>
      </c>
      <c r="K413" s="152">
        <v>467027</v>
      </c>
      <c r="L413" s="153">
        <v>45292</v>
      </c>
      <c r="M413" s="153">
        <v>45702</v>
      </c>
      <c r="N413" s="154">
        <v>-274</v>
      </c>
      <c r="O413" s="155">
        <v>467027</v>
      </c>
      <c r="P413" s="156">
        <v>1</v>
      </c>
      <c r="Q413" s="157">
        <v>467027</v>
      </c>
      <c r="R413" s="158">
        <v>467027</v>
      </c>
      <c r="S413" s="159">
        <v>4.0495674314973668E-5</v>
      </c>
      <c r="T413" s="130"/>
      <c r="U413" s="160"/>
    </row>
    <row r="414" spans="1:21" ht="15" customHeight="1" outlineLevel="2" x14ac:dyDescent="0.35">
      <c r="A414" s="129"/>
      <c r="B414" s="146">
        <v>410</v>
      </c>
      <c r="C414" s="147" t="s">
        <v>1270</v>
      </c>
      <c r="D414" s="148">
        <v>1011090649</v>
      </c>
      <c r="E414" s="149" t="s">
        <v>1271</v>
      </c>
      <c r="F414" s="147" t="s">
        <v>1030</v>
      </c>
      <c r="G414" s="147" t="s">
        <v>1031</v>
      </c>
      <c r="H414" s="147" t="s">
        <v>1032</v>
      </c>
      <c r="I414" s="150"/>
      <c r="J414" s="151" t="s">
        <v>746</v>
      </c>
      <c r="K414" s="152">
        <v>18206</v>
      </c>
      <c r="L414" s="153">
        <v>45292</v>
      </c>
      <c r="M414" s="153">
        <v>45688</v>
      </c>
      <c r="N414" s="154">
        <v>-260</v>
      </c>
      <c r="O414" s="155">
        <v>18206</v>
      </c>
      <c r="P414" s="156">
        <v>1</v>
      </c>
      <c r="Q414" s="157">
        <v>18206</v>
      </c>
      <c r="R414" s="158">
        <v>18206</v>
      </c>
      <c r="S414" s="159">
        <v>1.5786330267380913E-6</v>
      </c>
      <c r="T414" s="130"/>
      <c r="U414" s="160"/>
    </row>
    <row r="415" spans="1:21" ht="15" customHeight="1" outlineLevel="2" x14ac:dyDescent="0.35">
      <c r="A415" s="129"/>
      <c r="B415" s="146">
        <v>411</v>
      </c>
      <c r="C415" s="147" t="s">
        <v>1270</v>
      </c>
      <c r="D415" s="148">
        <v>1011090649</v>
      </c>
      <c r="E415" s="149" t="s">
        <v>1271</v>
      </c>
      <c r="F415" s="147" t="s">
        <v>1030</v>
      </c>
      <c r="G415" s="147" t="s">
        <v>1031</v>
      </c>
      <c r="H415" s="147" t="s">
        <v>1032</v>
      </c>
      <c r="I415" s="150"/>
      <c r="J415" s="151" t="s">
        <v>199</v>
      </c>
      <c r="K415" s="152">
        <v>467027</v>
      </c>
      <c r="L415" s="153">
        <v>45292</v>
      </c>
      <c r="M415" s="153">
        <v>45473</v>
      </c>
      <c r="N415" s="154">
        <v>-45</v>
      </c>
      <c r="O415" s="155">
        <v>467027</v>
      </c>
      <c r="P415" s="156">
        <v>1</v>
      </c>
      <c r="Q415" s="157">
        <v>467027</v>
      </c>
      <c r="R415" s="158">
        <v>467027</v>
      </c>
      <c r="S415" s="159">
        <v>4.0495674314973668E-5</v>
      </c>
      <c r="T415" s="130"/>
      <c r="U415" s="160"/>
    </row>
    <row r="416" spans="1:21" ht="15" customHeight="1" outlineLevel="2" x14ac:dyDescent="0.35">
      <c r="A416" s="129"/>
      <c r="B416" s="146">
        <v>412</v>
      </c>
      <c r="C416" s="147" t="s">
        <v>1270</v>
      </c>
      <c r="D416" s="148">
        <v>1011090649</v>
      </c>
      <c r="E416" s="149" t="s">
        <v>1271</v>
      </c>
      <c r="F416" s="147" t="s">
        <v>1030</v>
      </c>
      <c r="G416" s="147" t="s">
        <v>1031</v>
      </c>
      <c r="H416" s="147" t="s">
        <v>1032</v>
      </c>
      <c r="I416" s="150"/>
      <c r="J416" s="151" t="s">
        <v>1035</v>
      </c>
      <c r="K416" s="152">
        <v>724266</v>
      </c>
      <c r="L416" s="153">
        <v>45443</v>
      </c>
      <c r="M416" s="153">
        <v>45443</v>
      </c>
      <c r="N416" s="154">
        <v>-15</v>
      </c>
      <c r="O416" s="155">
        <v>724266</v>
      </c>
      <c r="P416" s="156">
        <v>1</v>
      </c>
      <c r="Q416" s="157">
        <v>724266</v>
      </c>
      <c r="R416" s="158">
        <v>724266</v>
      </c>
      <c r="S416" s="159">
        <v>6.2800737544957191E-5</v>
      </c>
      <c r="T416" s="130"/>
      <c r="U416" s="160"/>
    </row>
    <row r="417" spans="1:21" s="161" customFormat="1" ht="15" customHeight="1" outlineLevel="2" x14ac:dyDescent="0.4">
      <c r="A417" s="129"/>
      <c r="B417" s="146">
        <v>413</v>
      </c>
      <c r="C417" s="147" t="s">
        <v>1270</v>
      </c>
      <c r="D417" s="148">
        <v>1011090649</v>
      </c>
      <c r="E417" s="149" t="s">
        <v>1271</v>
      </c>
      <c r="F417" s="147" t="s">
        <v>1030</v>
      </c>
      <c r="G417" s="147" t="s">
        <v>1031</v>
      </c>
      <c r="H417" s="147" t="s">
        <v>1032</v>
      </c>
      <c r="I417" s="150"/>
      <c r="J417" s="151" t="s">
        <v>748</v>
      </c>
      <c r="K417" s="152">
        <v>207855</v>
      </c>
      <c r="L417" s="153" t="s">
        <v>1036</v>
      </c>
      <c r="M417" s="153" t="s">
        <v>1036</v>
      </c>
      <c r="N417" s="154">
        <v>0</v>
      </c>
      <c r="O417" s="155">
        <v>207855</v>
      </c>
      <c r="P417" s="156">
        <v>1</v>
      </c>
      <c r="Q417" s="157">
        <v>207855</v>
      </c>
      <c r="R417" s="158">
        <v>207855</v>
      </c>
      <c r="S417" s="159">
        <v>1.8023001635320551E-5</v>
      </c>
      <c r="T417" s="130"/>
      <c r="U417" s="160"/>
    </row>
    <row r="418" spans="1:21" s="161" customFormat="1" ht="15" customHeight="1" outlineLevel="1" x14ac:dyDescent="0.4">
      <c r="A418" s="129"/>
      <c r="B418" s="146">
        <v>414</v>
      </c>
      <c r="C418" s="169" t="s">
        <v>1272</v>
      </c>
      <c r="D418" s="170"/>
      <c r="E418" s="171"/>
      <c r="F418" s="169"/>
      <c r="G418" s="169"/>
      <c r="H418" s="169"/>
      <c r="I418" s="172"/>
      <c r="J418" s="173"/>
      <c r="K418" s="174">
        <v>1884381</v>
      </c>
      <c r="L418" s="175"/>
      <c r="M418" s="175"/>
      <c r="N418" s="176"/>
      <c r="O418" s="177">
        <v>1884381</v>
      </c>
      <c r="P418" s="178"/>
      <c r="Q418" s="177">
        <v>1884381</v>
      </c>
      <c r="R418" s="179">
        <v>1884381</v>
      </c>
      <c r="S418" s="180">
        <v>1.6339372083696316E-4</v>
      </c>
      <c r="T418" s="130"/>
      <c r="U418" s="160"/>
    </row>
    <row r="419" spans="1:21" ht="15" customHeight="1" outlineLevel="2" x14ac:dyDescent="0.35">
      <c r="A419" s="129"/>
      <c r="B419" s="146">
        <v>415</v>
      </c>
      <c r="C419" s="147" t="s">
        <v>1273</v>
      </c>
      <c r="D419" s="148">
        <v>1001284142</v>
      </c>
      <c r="E419" s="149" t="s">
        <v>1274</v>
      </c>
      <c r="F419" s="147" t="s">
        <v>1030</v>
      </c>
      <c r="G419" s="147" t="s">
        <v>1031</v>
      </c>
      <c r="H419" s="147" t="s">
        <v>1032</v>
      </c>
      <c r="I419" s="150"/>
      <c r="J419" s="151" t="s">
        <v>1035</v>
      </c>
      <c r="K419" s="152">
        <v>617500</v>
      </c>
      <c r="L419" s="153">
        <v>45443</v>
      </c>
      <c r="M419" s="153">
        <v>45443</v>
      </c>
      <c r="N419" s="154">
        <v>-15</v>
      </c>
      <c r="O419" s="155">
        <v>617500</v>
      </c>
      <c r="P419" s="156">
        <v>1</v>
      </c>
      <c r="Q419" s="157">
        <v>617500</v>
      </c>
      <c r="R419" s="158">
        <v>617500</v>
      </c>
      <c r="S419" s="159">
        <v>5.3543111831856057E-5</v>
      </c>
      <c r="T419" s="130"/>
      <c r="U419" s="160"/>
    </row>
    <row r="420" spans="1:21" ht="15" customHeight="1" outlineLevel="1" x14ac:dyDescent="0.35">
      <c r="A420" s="129"/>
      <c r="B420" s="146">
        <v>416</v>
      </c>
      <c r="C420" s="169" t="s">
        <v>1275</v>
      </c>
      <c r="D420" s="170"/>
      <c r="E420" s="171"/>
      <c r="F420" s="169"/>
      <c r="G420" s="169"/>
      <c r="H420" s="169"/>
      <c r="I420" s="172"/>
      <c r="J420" s="173"/>
      <c r="K420" s="174">
        <v>617500</v>
      </c>
      <c r="L420" s="175"/>
      <c r="M420" s="175"/>
      <c r="N420" s="176"/>
      <c r="O420" s="177">
        <v>617500</v>
      </c>
      <c r="P420" s="178"/>
      <c r="Q420" s="177">
        <v>617500</v>
      </c>
      <c r="R420" s="179">
        <v>617500</v>
      </c>
      <c r="S420" s="180">
        <v>5.3543111831856057E-5</v>
      </c>
      <c r="T420" s="130"/>
      <c r="U420" s="160"/>
    </row>
    <row r="421" spans="1:21" ht="15" customHeight="1" outlineLevel="2" x14ac:dyDescent="0.35">
      <c r="A421" s="129"/>
      <c r="B421" s="146">
        <v>417</v>
      </c>
      <c r="C421" s="147" t="s">
        <v>1276</v>
      </c>
      <c r="D421" s="148">
        <v>1031182494</v>
      </c>
      <c r="E421" s="149" t="s">
        <v>1277</v>
      </c>
      <c r="F421" s="147" t="s">
        <v>1030</v>
      </c>
      <c r="G421" s="147" t="s">
        <v>1031</v>
      </c>
      <c r="H421" s="147" t="s">
        <v>1032</v>
      </c>
      <c r="I421" s="150"/>
      <c r="J421" s="151" t="s">
        <v>1034</v>
      </c>
      <c r="K421" s="152">
        <v>435477</v>
      </c>
      <c r="L421" s="153">
        <v>45292</v>
      </c>
      <c r="M421" s="153">
        <v>45702</v>
      </c>
      <c r="N421" s="154">
        <v>-274</v>
      </c>
      <c r="O421" s="155">
        <v>435477</v>
      </c>
      <c r="P421" s="156">
        <v>1</v>
      </c>
      <c r="Q421" s="157">
        <v>435477</v>
      </c>
      <c r="R421" s="158">
        <v>435477</v>
      </c>
      <c r="S421" s="159">
        <v>3.7759989815710415E-5</v>
      </c>
      <c r="T421" s="130"/>
      <c r="U421" s="160"/>
    </row>
    <row r="422" spans="1:21" s="161" customFormat="1" ht="15" customHeight="1" outlineLevel="2" x14ac:dyDescent="0.4">
      <c r="A422" s="129"/>
      <c r="B422" s="146">
        <v>418</v>
      </c>
      <c r="C422" s="147" t="s">
        <v>1276</v>
      </c>
      <c r="D422" s="148">
        <v>1031182494</v>
      </c>
      <c r="E422" s="149" t="s">
        <v>1277</v>
      </c>
      <c r="F422" s="147" t="s">
        <v>1030</v>
      </c>
      <c r="G422" s="147" t="s">
        <v>1031</v>
      </c>
      <c r="H422" s="147" t="s">
        <v>1032</v>
      </c>
      <c r="I422" s="150"/>
      <c r="J422" s="151" t="s">
        <v>746</v>
      </c>
      <c r="K422" s="152">
        <v>15689</v>
      </c>
      <c r="L422" s="153">
        <v>45292</v>
      </c>
      <c r="M422" s="153">
        <v>45688</v>
      </c>
      <c r="N422" s="154">
        <v>-260</v>
      </c>
      <c r="O422" s="155">
        <v>15689</v>
      </c>
      <c r="P422" s="156">
        <v>1</v>
      </c>
      <c r="Q422" s="157">
        <v>15689</v>
      </c>
      <c r="R422" s="158">
        <v>15689</v>
      </c>
      <c r="S422" s="159">
        <v>1.360385233246947E-6</v>
      </c>
      <c r="T422" s="130"/>
      <c r="U422" s="160"/>
    </row>
    <row r="423" spans="1:21" ht="15" customHeight="1" outlineLevel="2" x14ac:dyDescent="0.35">
      <c r="A423" s="129"/>
      <c r="B423" s="146">
        <v>419</v>
      </c>
      <c r="C423" s="147" t="s">
        <v>1276</v>
      </c>
      <c r="D423" s="148">
        <v>1031182494</v>
      </c>
      <c r="E423" s="149" t="s">
        <v>1277</v>
      </c>
      <c r="F423" s="147" t="s">
        <v>1030</v>
      </c>
      <c r="G423" s="147" t="s">
        <v>1031</v>
      </c>
      <c r="H423" s="147" t="s">
        <v>1032</v>
      </c>
      <c r="I423" s="150"/>
      <c r="J423" s="151" t="s">
        <v>199</v>
      </c>
      <c r="K423" s="152">
        <v>435477</v>
      </c>
      <c r="L423" s="153">
        <v>45292</v>
      </c>
      <c r="M423" s="153">
        <v>45473</v>
      </c>
      <c r="N423" s="154">
        <v>-45</v>
      </c>
      <c r="O423" s="155">
        <v>435477</v>
      </c>
      <c r="P423" s="156">
        <v>1</v>
      </c>
      <c r="Q423" s="157">
        <v>435477</v>
      </c>
      <c r="R423" s="158">
        <v>435477</v>
      </c>
      <c r="S423" s="159">
        <v>3.7759989815710415E-5</v>
      </c>
      <c r="T423" s="130"/>
      <c r="U423" s="160"/>
    </row>
    <row r="424" spans="1:21" s="161" customFormat="1" ht="15" customHeight="1" outlineLevel="2" x14ac:dyDescent="0.4">
      <c r="A424" s="129"/>
      <c r="B424" s="146">
        <v>420</v>
      </c>
      <c r="C424" s="147" t="s">
        <v>1276</v>
      </c>
      <c r="D424" s="148">
        <v>1031182494</v>
      </c>
      <c r="E424" s="149" t="s">
        <v>1277</v>
      </c>
      <c r="F424" s="147" t="s">
        <v>1030</v>
      </c>
      <c r="G424" s="147" t="s">
        <v>1031</v>
      </c>
      <c r="H424" s="147" t="s">
        <v>1032</v>
      </c>
      <c r="I424" s="150"/>
      <c r="J424" s="151" t="s">
        <v>1035</v>
      </c>
      <c r="K424" s="152">
        <v>724266</v>
      </c>
      <c r="L424" s="153">
        <v>45443</v>
      </c>
      <c r="M424" s="153">
        <v>45443</v>
      </c>
      <c r="N424" s="154">
        <v>-15</v>
      </c>
      <c r="O424" s="155">
        <v>724266</v>
      </c>
      <c r="P424" s="156">
        <v>1</v>
      </c>
      <c r="Q424" s="157">
        <v>724266</v>
      </c>
      <c r="R424" s="158">
        <v>724266</v>
      </c>
      <c r="S424" s="159">
        <v>6.2800737544957191E-5</v>
      </c>
      <c r="T424" s="130"/>
      <c r="U424" s="160"/>
    </row>
    <row r="425" spans="1:21" ht="15" customHeight="1" outlineLevel="2" x14ac:dyDescent="0.35">
      <c r="A425" s="129"/>
      <c r="B425" s="146">
        <v>421</v>
      </c>
      <c r="C425" s="147" t="s">
        <v>1276</v>
      </c>
      <c r="D425" s="148">
        <v>1031182494</v>
      </c>
      <c r="E425" s="149" t="s">
        <v>1277</v>
      </c>
      <c r="F425" s="147" t="s">
        <v>1030</v>
      </c>
      <c r="G425" s="147" t="s">
        <v>1031</v>
      </c>
      <c r="H425" s="147" t="s">
        <v>1032</v>
      </c>
      <c r="I425" s="150"/>
      <c r="J425" s="151" t="s">
        <v>748</v>
      </c>
      <c r="K425" s="152">
        <v>193889</v>
      </c>
      <c r="L425" s="153" t="s">
        <v>1036</v>
      </c>
      <c r="M425" s="153" t="s">
        <v>1036</v>
      </c>
      <c r="N425" s="154">
        <v>0</v>
      </c>
      <c r="O425" s="155">
        <v>193889</v>
      </c>
      <c r="P425" s="156">
        <v>1</v>
      </c>
      <c r="Q425" s="157">
        <v>193889</v>
      </c>
      <c r="R425" s="158">
        <v>193889</v>
      </c>
      <c r="S425" s="159">
        <v>1.6812016858245734E-5</v>
      </c>
      <c r="T425" s="130"/>
      <c r="U425" s="160"/>
    </row>
    <row r="426" spans="1:21" ht="15" customHeight="1" outlineLevel="1" x14ac:dyDescent="0.35">
      <c r="A426" s="129"/>
      <c r="B426" s="146">
        <v>422</v>
      </c>
      <c r="C426" s="169" t="s">
        <v>1278</v>
      </c>
      <c r="D426" s="170"/>
      <c r="E426" s="171"/>
      <c r="F426" s="169"/>
      <c r="G426" s="169"/>
      <c r="H426" s="169"/>
      <c r="I426" s="172"/>
      <c r="J426" s="173"/>
      <c r="K426" s="174">
        <v>1804798</v>
      </c>
      <c r="L426" s="175"/>
      <c r="M426" s="175"/>
      <c r="N426" s="176"/>
      <c r="O426" s="177">
        <v>1804798</v>
      </c>
      <c r="P426" s="178"/>
      <c r="Q426" s="177">
        <v>1804798</v>
      </c>
      <c r="R426" s="179">
        <v>1804798</v>
      </c>
      <c r="S426" s="180">
        <v>1.5649311926787071E-4</v>
      </c>
      <c r="T426" s="130"/>
      <c r="U426" s="160"/>
    </row>
    <row r="427" spans="1:21" ht="15" customHeight="1" outlineLevel="2" x14ac:dyDescent="0.35">
      <c r="A427" s="129"/>
      <c r="B427" s="146">
        <v>423</v>
      </c>
      <c r="C427" s="147" t="s">
        <v>1279</v>
      </c>
      <c r="D427" s="148">
        <v>1021670298</v>
      </c>
      <c r="E427" s="149" t="s">
        <v>1280</v>
      </c>
      <c r="F427" s="147" t="s">
        <v>1030</v>
      </c>
      <c r="G427" s="147" t="s">
        <v>1031</v>
      </c>
      <c r="H427" s="147" t="s">
        <v>1032</v>
      </c>
      <c r="I427" s="150"/>
      <c r="J427" s="151" t="s">
        <v>1034</v>
      </c>
      <c r="K427" s="152">
        <v>186811</v>
      </c>
      <c r="L427" s="153">
        <v>45292</v>
      </c>
      <c r="M427" s="153">
        <v>45702</v>
      </c>
      <c r="N427" s="154">
        <v>-274</v>
      </c>
      <c r="O427" s="155">
        <v>186811</v>
      </c>
      <c r="P427" s="156">
        <v>1</v>
      </c>
      <c r="Q427" s="157">
        <v>186811</v>
      </c>
      <c r="R427" s="158">
        <v>186811</v>
      </c>
      <c r="S427" s="159">
        <v>1.6198287067888035E-5</v>
      </c>
      <c r="T427" s="130"/>
      <c r="U427" s="160"/>
    </row>
    <row r="428" spans="1:21" ht="15" customHeight="1" outlineLevel="2" x14ac:dyDescent="0.35">
      <c r="A428" s="129"/>
      <c r="B428" s="146">
        <v>424</v>
      </c>
      <c r="C428" s="147" t="s">
        <v>1279</v>
      </c>
      <c r="D428" s="148">
        <v>1021670298</v>
      </c>
      <c r="E428" s="149" t="s">
        <v>1280</v>
      </c>
      <c r="F428" s="147" t="s">
        <v>1030</v>
      </c>
      <c r="G428" s="147" t="s">
        <v>1031</v>
      </c>
      <c r="H428" s="147" t="s">
        <v>1032</v>
      </c>
      <c r="I428" s="150"/>
      <c r="J428" s="151" t="s">
        <v>746</v>
      </c>
      <c r="K428" s="152">
        <v>3167</v>
      </c>
      <c r="L428" s="153">
        <v>45292</v>
      </c>
      <c r="M428" s="153">
        <v>45688</v>
      </c>
      <c r="N428" s="154">
        <v>-260</v>
      </c>
      <c r="O428" s="155">
        <v>3167</v>
      </c>
      <c r="P428" s="156">
        <v>1</v>
      </c>
      <c r="Q428" s="157">
        <v>3167</v>
      </c>
      <c r="R428" s="158">
        <v>3167</v>
      </c>
      <c r="S428" s="159">
        <v>2.7460896384046663E-7</v>
      </c>
      <c r="T428" s="130"/>
      <c r="U428" s="160"/>
    </row>
    <row r="429" spans="1:21" s="161" customFormat="1" ht="15" customHeight="1" outlineLevel="2" x14ac:dyDescent="0.4">
      <c r="A429" s="129"/>
      <c r="B429" s="146">
        <v>425</v>
      </c>
      <c r="C429" s="147" t="s">
        <v>1279</v>
      </c>
      <c r="D429" s="148">
        <v>1021670298</v>
      </c>
      <c r="E429" s="149" t="s">
        <v>1280</v>
      </c>
      <c r="F429" s="147" t="s">
        <v>1030</v>
      </c>
      <c r="G429" s="147" t="s">
        <v>1031</v>
      </c>
      <c r="H429" s="147" t="s">
        <v>1032</v>
      </c>
      <c r="I429" s="150"/>
      <c r="J429" s="151" t="s">
        <v>199</v>
      </c>
      <c r="K429" s="152">
        <v>186811</v>
      </c>
      <c r="L429" s="153">
        <v>45292</v>
      </c>
      <c r="M429" s="153">
        <v>45473</v>
      </c>
      <c r="N429" s="154">
        <v>-45</v>
      </c>
      <c r="O429" s="155">
        <v>186811</v>
      </c>
      <c r="P429" s="156">
        <v>1</v>
      </c>
      <c r="Q429" s="157">
        <v>186811</v>
      </c>
      <c r="R429" s="158">
        <v>186811</v>
      </c>
      <c r="S429" s="159">
        <v>1.6198287067888035E-5</v>
      </c>
      <c r="T429" s="130"/>
      <c r="U429" s="160"/>
    </row>
    <row r="430" spans="1:21" ht="15" customHeight="1" outlineLevel="2" x14ac:dyDescent="0.35">
      <c r="A430" s="129"/>
      <c r="B430" s="146">
        <v>426</v>
      </c>
      <c r="C430" s="147" t="s">
        <v>1279</v>
      </c>
      <c r="D430" s="148">
        <v>1021670298</v>
      </c>
      <c r="E430" s="149" t="s">
        <v>1280</v>
      </c>
      <c r="F430" s="147" t="s">
        <v>1030</v>
      </c>
      <c r="G430" s="147" t="s">
        <v>1031</v>
      </c>
      <c r="H430" s="147" t="s">
        <v>1032</v>
      </c>
      <c r="I430" s="150"/>
      <c r="J430" s="151" t="s">
        <v>1035</v>
      </c>
      <c r="K430" s="152">
        <v>724266</v>
      </c>
      <c r="L430" s="153">
        <v>45443</v>
      </c>
      <c r="M430" s="153">
        <v>45443</v>
      </c>
      <c r="N430" s="154">
        <v>-15</v>
      </c>
      <c r="O430" s="155">
        <v>724266</v>
      </c>
      <c r="P430" s="156">
        <v>1</v>
      </c>
      <c r="Q430" s="157">
        <v>724266</v>
      </c>
      <c r="R430" s="158">
        <v>724266</v>
      </c>
      <c r="S430" s="159">
        <v>6.2800737544957191E-5</v>
      </c>
      <c r="T430" s="130"/>
      <c r="U430" s="160"/>
    </row>
    <row r="431" spans="1:21" ht="15" customHeight="1" outlineLevel="2" x14ac:dyDescent="0.35">
      <c r="A431" s="129"/>
      <c r="B431" s="146">
        <v>427</v>
      </c>
      <c r="C431" s="147" t="s">
        <v>1279</v>
      </c>
      <c r="D431" s="148">
        <v>1021670298</v>
      </c>
      <c r="E431" s="149" t="s">
        <v>1280</v>
      </c>
      <c r="F431" s="147" t="s">
        <v>1030</v>
      </c>
      <c r="G431" s="147" t="s">
        <v>1031</v>
      </c>
      <c r="H431" s="147" t="s">
        <v>1032</v>
      </c>
      <c r="I431" s="150"/>
      <c r="J431" s="151" t="s">
        <v>748</v>
      </c>
      <c r="K431" s="152">
        <v>83055</v>
      </c>
      <c r="L431" s="153" t="s">
        <v>1036</v>
      </c>
      <c r="M431" s="153" t="s">
        <v>1036</v>
      </c>
      <c r="N431" s="154">
        <v>0</v>
      </c>
      <c r="O431" s="155">
        <v>83055</v>
      </c>
      <c r="P431" s="156">
        <v>1</v>
      </c>
      <c r="Q431" s="157">
        <v>83055</v>
      </c>
      <c r="R431" s="158">
        <v>83055</v>
      </c>
      <c r="S431" s="159">
        <v>7.2016569282506968E-6</v>
      </c>
      <c r="T431" s="130"/>
      <c r="U431" s="160"/>
    </row>
    <row r="432" spans="1:21" ht="15" customHeight="1" outlineLevel="1" x14ac:dyDescent="0.35">
      <c r="A432" s="129"/>
      <c r="B432" s="146">
        <v>428</v>
      </c>
      <c r="C432" s="169" t="s">
        <v>1281</v>
      </c>
      <c r="D432" s="170"/>
      <c r="E432" s="171"/>
      <c r="F432" s="169"/>
      <c r="G432" s="169"/>
      <c r="H432" s="169"/>
      <c r="I432" s="172"/>
      <c r="J432" s="173"/>
      <c r="K432" s="174">
        <v>1184110</v>
      </c>
      <c r="L432" s="175"/>
      <c r="M432" s="175"/>
      <c r="N432" s="176"/>
      <c r="O432" s="177">
        <v>1184110</v>
      </c>
      <c r="P432" s="178"/>
      <c r="Q432" s="177">
        <v>1184110</v>
      </c>
      <c r="R432" s="179">
        <v>1184110</v>
      </c>
      <c r="S432" s="180">
        <v>1.0267357757282443E-4</v>
      </c>
      <c r="T432" s="130"/>
      <c r="U432" s="160"/>
    </row>
    <row r="433" spans="1:21" ht="15" customHeight="1" outlineLevel="2" x14ac:dyDescent="0.35">
      <c r="A433" s="129"/>
      <c r="B433" s="146">
        <v>429</v>
      </c>
      <c r="C433" s="147" t="s">
        <v>1282</v>
      </c>
      <c r="D433" s="148">
        <v>1013676812</v>
      </c>
      <c r="E433" s="149" t="s">
        <v>1283</v>
      </c>
      <c r="F433" s="147" t="s">
        <v>1030</v>
      </c>
      <c r="G433" s="147" t="s">
        <v>1031</v>
      </c>
      <c r="H433" s="147" t="s">
        <v>1032</v>
      </c>
      <c r="I433" s="150"/>
      <c r="J433" s="151" t="s">
        <v>1033</v>
      </c>
      <c r="K433" s="152">
        <v>1336663</v>
      </c>
      <c r="L433" s="153">
        <v>45291</v>
      </c>
      <c r="M433" s="153">
        <v>45336</v>
      </c>
      <c r="N433" s="154">
        <v>92</v>
      </c>
      <c r="O433" s="155">
        <v>1336663</v>
      </c>
      <c r="P433" s="156">
        <v>1.0130258381379456</v>
      </c>
      <c r="Q433" s="157">
        <v>1354074.1558829807</v>
      </c>
      <c r="R433" s="158">
        <v>1354074.1558829807</v>
      </c>
      <c r="S433" s="159">
        <v>1.1741108333128507E-4</v>
      </c>
      <c r="T433" s="130"/>
      <c r="U433" s="160"/>
    </row>
    <row r="434" spans="1:21" ht="15" customHeight="1" outlineLevel="2" x14ac:dyDescent="0.35">
      <c r="A434" s="129"/>
      <c r="B434" s="146">
        <v>430</v>
      </c>
      <c r="C434" s="147" t="s">
        <v>1282</v>
      </c>
      <c r="D434" s="148">
        <v>1013676812</v>
      </c>
      <c r="E434" s="149" t="s">
        <v>1283</v>
      </c>
      <c r="F434" s="147" t="s">
        <v>1030</v>
      </c>
      <c r="G434" s="147" t="s">
        <v>1031</v>
      </c>
      <c r="H434" s="147" t="s">
        <v>1032</v>
      </c>
      <c r="I434" s="150"/>
      <c r="J434" s="151" t="s">
        <v>1034</v>
      </c>
      <c r="K434" s="152">
        <v>578171</v>
      </c>
      <c r="L434" s="153">
        <v>45292</v>
      </c>
      <c r="M434" s="153">
        <v>45702</v>
      </c>
      <c r="N434" s="154">
        <v>-274</v>
      </c>
      <c r="O434" s="155">
        <v>578171</v>
      </c>
      <c r="P434" s="156">
        <v>1</v>
      </c>
      <c r="Q434" s="157">
        <v>578171</v>
      </c>
      <c r="R434" s="158">
        <v>578171</v>
      </c>
      <c r="S434" s="159">
        <v>5.0132914187750688E-5</v>
      </c>
      <c r="T434" s="130"/>
      <c r="U434" s="160"/>
    </row>
    <row r="435" spans="1:21" ht="15" customHeight="1" outlineLevel="2" x14ac:dyDescent="0.35">
      <c r="A435" s="129"/>
      <c r="B435" s="146">
        <v>431</v>
      </c>
      <c r="C435" s="147" t="s">
        <v>1282</v>
      </c>
      <c r="D435" s="148">
        <v>1013676812</v>
      </c>
      <c r="E435" s="149" t="s">
        <v>1283</v>
      </c>
      <c r="F435" s="147" t="s">
        <v>1030</v>
      </c>
      <c r="G435" s="147" t="s">
        <v>1031</v>
      </c>
      <c r="H435" s="147" t="s">
        <v>1032</v>
      </c>
      <c r="I435" s="150"/>
      <c r="J435" s="151" t="s">
        <v>746</v>
      </c>
      <c r="K435" s="152">
        <v>26548</v>
      </c>
      <c r="L435" s="153">
        <v>45292</v>
      </c>
      <c r="M435" s="153">
        <v>45688</v>
      </c>
      <c r="N435" s="154">
        <v>-260</v>
      </c>
      <c r="O435" s="155">
        <v>26548</v>
      </c>
      <c r="P435" s="156">
        <v>1</v>
      </c>
      <c r="Q435" s="157">
        <v>26548</v>
      </c>
      <c r="R435" s="158">
        <v>26548</v>
      </c>
      <c r="S435" s="159">
        <v>2.3019636160520077E-6</v>
      </c>
      <c r="T435" s="130"/>
      <c r="U435" s="160"/>
    </row>
    <row r="436" spans="1:21" ht="15" customHeight="1" outlineLevel="2" x14ac:dyDescent="0.35">
      <c r="A436" s="129"/>
      <c r="B436" s="146">
        <v>432</v>
      </c>
      <c r="C436" s="147" t="s">
        <v>1282</v>
      </c>
      <c r="D436" s="148">
        <v>1013676812</v>
      </c>
      <c r="E436" s="149" t="s">
        <v>1283</v>
      </c>
      <c r="F436" s="147" t="s">
        <v>1030</v>
      </c>
      <c r="G436" s="147" t="s">
        <v>1031</v>
      </c>
      <c r="H436" s="147" t="s">
        <v>1032</v>
      </c>
      <c r="I436" s="150"/>
      <c r="J436" s="151" t="s">
        <v>199</v>
      </c>
      <c r="K436" s="152">
        <v>596755</v>
      </c>
      <c r="L436" s="153">
        <v>45292</v>
      </c>
      <c r="M436" s="153">
        <v>45473</v>
      </c>
      <c r="N436" s="154">
        <v>-45</v>
      </c>
      <c r="O436" s="155">
        <v>596755</v>
      </c>
      <c r="P436" s="156">
        <v>1</v>
      </c>
      <c r="Q436" s="157">
        <v>596755</v>
      </c>
      <c r="R436" s="158">
        <v>596755</v>
      </c>
      <c r="S436" s="159">
        <v>5.1744323402784232E-5</v>
      </c>
      <c r="T436" s="130"/>
      <c r="U436" s="160"/>
    </row>
    <row r="437" spans="1:21" ht="15" customHeight="1" outlineLevel="2" x14ac:dyDescent="0.35">
      <c r="A437" s="129"/>
      <c r="B437" s="146">
        <v>433</v>
      </c>
      <c r="C437" s="147" t="s">
        <v>1282</v>
      </c>
      <c r="D437" s="148">
        <v>1013676812</v>
      </c>
      <c r="E437" s="149" t="s">
        <v>1283</v>
      </c>
      <c r="F437" s="147" t="s">
        <v>1030</v>
      </c>
      <c r="G437" s="147" t="s">
        <v>1031</v>
      </c>
      <c r="H437" s="147" t="s">
        <v>1032</v>
      </c>
      <c r="I437" s="150"/>
      <c r="J437" s="151" t="s">
        <v>1035</v>
      </c>
      <c r="K437" s="152">
        <v>963600</v>
      </c>
      <c r="L437" s="153">
        <v>45443</v>
      </c>
      <c r="M437" s="153">
        <v>45443</v>
      </c>
      <c r="N437" s="154">
        <v>-15</v>
      </c>
      <c r="O437" s="155">
        <v>963600</v>
      </c>
      <c r="P437" s="156">
        <v>1</v>
      </c>
      <c r="Q437" s="157">
        <v>963600</v>
      </c>
      <c r="R437" s="158">
        <v>963600</v>
      </c>
      <c r="S437" s="159">
        <v>8.3553267305548984E-5</v>
      </c>
      <c r="T437" s="130"/>
      <c r="U437" s="160"/>
    </row>
    <row r="438" spans="1:21" ht="15" customHeight="1" outlineLevel="2" x14ac:dyDescent="0.35">
      <c r="A438" s="129"/>
      <c r="B438" s="146">
        <v>434</v>
      </c>
      <c r="C438" s="147" t="s">
        <v>1282</v>
      </c>
      <c r="D438" s="148">
        <v>1013676812</v>
      </c>
      <c r="E438" s="149" t="s">
        <v>1283</v>
      </c>
      <c r="F438" s="147" t="s">
        <v>1030</v>
      </c>
      <c r="G438" s="147" t="s">
        <v>1031</v>
      </c>
      <c r="H438" s="147" t="s">
        <v>1032</v>
      </c>
      <c r="I438" s="150"/>
      <c r="J438" s="151" t="s">
        <v>748</v>
      </c>
      <c r="K438" s="152">
        <v>1196497</v>
      </c>
      <c r="L438" s="153" t="s">
        <v>1036</v>
      </c>
      <c r="M438" s="153" t="s">
        <v>1036</v>
      </c>
      <c r="N438" s="154">
        <v>0</v>
      </c>
      <c r="O438" s="155">
        <v>1196497</v>
      </c>
      <c r="P438" s="156">
        <v>1</v>
      </c>
      <c r="Q438" s="157">
        <v>1196497</v>
      </c>
      <c r="R438" s="158">
        <v>1196497</v>
      </c>
      <c r="S438" s="159">
        <v>1.0374764806069682E-4</v>
      </c>
      <c r="T438" s="130"/>
      <c r="U438" s="160"/>
    </row>
    <row r="439" spans="1:21" ht="15" customHeight="1" outlineLevel="1" x14ac:dyDescent="0.35">
      <c r="A439" s="129"/>
      <c r="B439" s="146">
        <v>435</v>
      </c>
      <c r="C439" s="169" t="s">
        <v>1284</v>
      </c>
      <c r="D439" s="170"/>
      <c r="E439" s="171"/>
      <c r="F439" s="169"/>
      <c r="G439" s="169"/>
      <c r="H439" s="169"/>
      <c r="I439" s="172"/>
      <c r="J439" s="173"/>
      <c r="K439" s="174">
        <v>4698234</v>
      </c>
      <c r="L439" s="175"/>
      <c r="M439" s="175"/>
      <c r="N439" s="176"/>
      <c r="O439" s="177">
        <v>4698234</v>
      </c>
      <c r="P439" s="178"/>
      <c r="Q439" s="177">
        <v>4715645.1558829807</v>
      </c>
      <c r="R439" s="179">
        <v>4715645.1558829807</v>
      </c>
      <c r="S439" s="180">
        <v>4.0889119990411782E-4</v>
      </c>
      <c r="T439" s="130"/>
      <c r="U439" s="160"/>
    </row>
    <row r="440" spans="1:21" ht="15" customHeight="1" outlineLevel="2" x14ac:dyDescent="0.35">
      <c r="A440" s="129"/>
      <c r="B440" s="146">
        <v>436</v>
      </c>
      <c r="C440" s="147" t="s">
        <v>1285</v>
      </c>
      <c r="D440" s="148">
        <v>1013583260</v>
      </c>
      <c r="E440" s="149" t="s">
        <v>1286</v>
      </c>
      <c r="F440" s="147" t="s">
        <v>1030</v>
      </c>
      <c r="G440" s="147" t="s">
        <v>1031</v>
      </c>
      <c r="H440" s="147" t="s">
        <v>1032</v>
      </c>
      <c r="I440" s="150"/>
      <c r="J440" s="151" t="s">
        <v>1035</v>
      </c>
      <c r="K440" s="152">
        <v>299051</v>
      </c>
      <c r="L440" s="153">
        <v>45443</v>
      </c>
      <c r="M440" s="153">
        <v>45443</v>
      </c>
      <c r="N440" s="154">
        <v>-15</v>
      </c>
      <c r="O440" s="155">
        <v>299051</v>
      </c>
      <c r="P440" s="156">
        <v>1</v>
      </c>
      <c r="Q440" s="157">
        <v>299051</v>
      </c>
      <c r="R440" s="158">
        <v>299051</v>
      </c>
      <c r="S440" s="159">
        <v>2.5930560544823297E-5</v>
      </c>
      <c r="T440" s="130"/>
      <c r="U440" s="160"/>
    </row>
    <row r="441" spans="1:21" ht="15" customHeight="1" outlineLevel="1" x14ac:dyDescent="0.35">
      <c r="A441" s="129"/>
      <c r="B441" s="146">
        <v>437</v>
      </c>
      <c r="C441" s="169" t="s">
        <v>1287</v>
      </c>
      <c r="D441" s="170"/>
      <c r="E441" s="171"/>
      <c r="F441" s="169"/>
      <c r="G441" s="169"/>
      <c r="H441" s="169"/>
      <c r="I441" s="172"/>
      <c r="J441" s="173"/>
      <c r="K441" s="174">
        <v>299051</v>
      </c>
      <c r="L441" s="175"/>
      <c r="M441" s="175"/>
      <c r="N441" s="176"/>
      <c r="O441" s="177">
        <v>299051</v>
      </c>
      <c r="P441" s="178"/>
      <c r="Q441" s="177">
        <v>299051</v>
      </c>
      <c r="R441" s="179">
        <v>299051</v>
      </c>
      <c r="S441" s="180">
        <v>2.5930560544823297E-5</v>
      </c>
      <c r="T441" s="130"/>
      <c r="U441" s="160"/>
    </row>
    <row r="442" spans="1:21" ht="15" customHeight="1" outlineLevel="2" x14ac:dyDescent="0.35">
      <c r="A442" s="129"/>
      <c r="B442" s="146">
        <v>438</v>
      </c>
      <c r="C442" s="147" t="s">
        <v>1288</v>
      </c>
      <c r="D442" s="148">
        <v>1000728112</v>
      </c>
      <c r="E442" s="149" t="s">
        <v>1289</v>
      </c>
      <c r="F442" s="147" t="s">
        <v>1030</v>
      </c>
      <c r="G442" s="147" t="s">
        <v>1031</v>
      </c>
      <c r="H442" s="147" t="s">
        <v>1032</v>
      </c>
      <c r="I442" s="150"/>
      <c r="J442" s="151" t="s">
        <v>1034</v>
      </c>
      <c r="K442" s="152">
        <v>949434</v>
      </c>
      <c r="L442" s="153">
        <v>45292</v>
      </c>
      <c r="M442" s="153">
        <v>45702</v>
      </c>
      <c r="N442" s="154">
        <v>-274</v>
      </c>
      <c r="O442" s="155">
        <v>949434</v>
      </c>
      <c r="P442" s="156">
        <v>1</v>
      </c>
      <c r="Q442" s="157">
        <v>949434</v>
      </c>
      <c r="R442" s="158">
        <v>949434</v>
      </c>
      <c r="S442" s="159">
        <v>8.232494062990515E-5</v>
      </c>
      <c r="T442" s="130"/>
      <c r="U442" s="160"/>
    </row>
    <row r="443" spans="1:21" ht="15" customHeight="1" outlineLevel="2" x14ac:dyDescent="0.35">
      <c r="A443" s="129"/>
      <c r="B443" s="146">
        <v>439</v>
      </c>
      <c r="C443" s="147" t="s">
        <v>1288</v>
      </c>
      <c r="D443" s="148">
        <v>1000728112</v>
      </c>
      <c r="E443" s="149" t="s">
        <v>1289</v>
      </c>
      <c r="F443" s="147" t="s">
        <v>1030</v>
      </c>
      <c r="G443" s="147" t="s">
        <v>1031</v>
      </c>
      <c r="H443" s="147" t="s">
        <v>1032</v>
      </c>
      <c r="I443" s="150"/>
      <c r="J443" s="151" t="s">
        <v>746</v>
      </c>
      <c r="K443" s="152">
        <v>43587</v>
      </c>
      <c r="L443" s="153">
        <v>45292</v>
      </c>
      <c r="M443" s="153">
        <v>45688</v>
      </c>
      <c r="N443" s="154">
        <v>-260</v>
      </c>
      <c r="O443" s="155">
        <v>43587</v>
      </c>
      <c r="P443" s="156">
        <v>1</v>
      </c>
      <c r="Q443" s="157">
        <v>43587</v>
      </c>
      <c r="R443" s="158">
        <v>43587</v>
      </c>
      <c r="S443" s="159">
        <v>3.7794066646398544E-6</v>
      </c>
      <c r="T443" s="130"/>
      <c r="U443" s="160"/>
    </row>
    <row r="444" spans="1:21" ht="15" customHeight="1" outlineLevel="2" x14ac:dyDescent="0.35">
      <c r="A444" s="129"/>
      <c r="B444" s="146">
        <v>440</v>
      </c>
      <c r="C444" s="147" t="s">
        <v>1288</v>
      </c>
      <c r="D444" s="148">
        <v>1000728112</v>
      </c>
      <c r="E444" s="149" t="s">
        <v>1289</v>
      </c>
      <c r="F444" s="147" t="s">
        <v>1030</v>
      </c>
      <c r="G444" s="147" t="s">
        <v>1031</v>
      </c>
      <c r="H444" s="147" t="s">
        <v>1032</v>
      </c>
      <c r="I444" s="150"/>
      <c r="J444" s="151" t="s">
        <v>199</v>
      </c>
      <c r="K444" s="152">
        <v>993512</v>
      </c>
      <c r="L444" s="153">
        <v>45292</v>
      </c>
      <c r="M444" s="153">
        <v>45473</v>
      </c>
      <c r="N444" s="154">
        <v>-45</v>
      </c>
      <c r="O444" s="155">
        <v>993512</v>
      </c>
      <c r="P444" s="156">
        <v>1</v>
      </c>
      <c r="Q444" s="157">
        <v>993512</v>
      </c>
      <c r="R444" s="158">
        <v>993512</v>
      </c>
      <c r="S444" s="159">
        <v>8.6146921655531948E-5</v>
      </c>
      <c r="T444" s="130"/>
      <c r="U444" s="160"/>
    </row>
    <row r="445" spans="1:21" ht="15" customHeight="1" outlineLevel="2" x14ac:dyDescent="0.35">
      <c r="A445" s="129"/>
      <c r="B445" s="146">
        <v>441</v>
      </c>
      <c r="C445" s="147" t="s">
        <v>1288</v>
      </c>
      <c r="D445" s="148">
        <v>1000728112</v>
      </c>
      <c r="E445" s="149" t="s">
        <v>1289</v>
      </c>
      <c r="F445" s="147" t="s">
        <v>1030</v>
      </c>
      <c r="G445" s="147" t="s">
        <v>1031</v>
      </c>
      <c r="H445" s="147" t="s">
        <v>1032</v>
      </c>
      <c r="I445" s="150"/>
      <c r="J445" s="151" t="s">
        <v>1035</v>
      </c>
      <c r="K445" s="152">
        <v>1652223</v>
      </c>
      <c r="L445" s="153">
        <v>45443</v>
      </c>
      <c r="M445" s="153">
        <v>45443</v>
      </c>
      <c r="N445" s="154">
        <v>-15</v>
      </c>
      <c r="O445" s="155">
        <v>1652223</v>
      </c>
      <c r="P445" s="156">
        <v>1</v>
      </c>
      <c r="Q445" s="157">
        <v>1652223</v>
      </c>
      <c r="R445" s="158">
        <v>1652223</v>
      </c>
      <c r="S445" s="159">
        <v>1.4326341839702788E-4</v>
      </c>
      <c r="T445" s="130"/>
      <c r="U445" s="160"/>
    </row>
    <row r="446" spans="1:21" ht="15" customHeight="1" outlineLevel="2" x14ac:dyDescent="0.35">
      <c r="A446" s="129"/>
      <c r="B446" s="146">
        <v>442</v>
      </c>
      <c r="C446" s="147" t="s">
        <v>1288</v>
      </c>
      <c r="D446" s="148">
        <v>1000728112</v>
      </c>
      <c r="E446" s="149" t="s">
        <v>1289</v>
      </c>
      <c r="F446" s="147" t="s">
        <v>1030</v>
      </c>
      <c r="G446" s="147" t="s">
        <v>1031</v>
      </c>
      <c r="H446" s="147" t="s">
        <v>1032</v>
      </c>
      <c r="I446" s="150"/>
      <c r="J446" s="151" t="s">
        <v>748</v>
      </c>
      <c r="K446" s="152">
        <v>1267644</v>
      </c>
      <c r="L446" s="153" t="s">
        <v>1036</v>
      </c>
      <c r="M446" s="153" t="s">
        <v>1036</v>
      </c>
      <c r="N446" s="154">
        <v>0</v>
      </c>
      <c r="O446" s="155">
        <v>1267644</v>
      </c>
      <c r="P446" s="156">
        <v>1</v>
      </c>
      <c r="Q446" s="157">
        <v>1267644</v>
      </c>
      <c r="R446" s="158">
        <v>1267644</v>
      </c>
      <c r="S446" s="159">
        <v>1.0991676834814792E-4</v>
      </c>
      <c r="T446" s="130"/>
      <c r="U446" s="160"/>
    </row>
    <row r="447" spans="1:21" ht="15" customHeight="1" outlineLevel="1" x14ac:dyDescent="0.35">
      <c r="A447" s="129"/>
      <c r="B447" s="146">
        <v>443</v>
      </c>
      <c r="C447" s="169" t="s">
        <v>1290</v>
      </c>
      <c r="D447" s="170"/>
      <c r="E447" s="171"/>
      <c r="F447" s="169"/>
      <c r="G447" s="169"/>
      <c r="H447" s="169"/>
      <c r="I447" s="172"/>
      <c r="J447" s="173"/>
      <c r="K447" s="174">
        <v>4906400</v>
      </c>
      <c r="L447" s="175"/>
      <c r="M447" s="175"/>
      <c r="N447" s="176"/>
      <c r="O447" s="177">
        <v>4906400</v>
      </c>
      <c r="P447" s="178"/>
      <c r="Q447" s="177">
        <v>4906400</v>
      </c>
      <c r="R447" s="179">
        <v>4906400</v>
      </c>
      <c r="S447" s="180">
        <v>4.2543145569525273E-4</v>
      </c>
      <c r="T447" s="130"/>
      <c r="U447" s="160"/>
    </row>
    <row r="448" spans="1:21" ht="15" customHeight="1" outlineLevel="2" x14ac:dyDescent="0.35">
      <c r="A448" s="129"/>
      <c r="B448" s="146">
        <v>444</v>
      </c>
      <c r="C448" s="147" t="s">
        <v>1291</v>
      </c>
      <c r="D448" s="148">
        <v>1000129070</v>
      </c>
      <c r="E448" s="149" t="s">
        <v>1292</v>
      </c>
      <c r="F448" s="147" t="s">
        <v>1030</v>
      </c>
      <c r="G448" s="147" t="s">
        <v>1031</v>
      </c>
      <c r="H448" s="147" t="s">
        <v>1032</v>
      </c>
      <c r="I448" s="150"/>
      <c r="J448" s="151" t="s">
        <v>1034</v>
      </c>
      <c r="K448" s="152">
        <v>430477</v>
      </c>
      <c r="L448" s="153">
        <v>45292</v>
      </c>
      <c r="M448" s="153">
        <v>45702</v>
      </c>
      <c r="N448" s="154">
        <v>-274</v>
      </c>
      <c r="O448" s="155">
        <v>430477</v>
      </c>
      <c r="P448" s="156">
        <v>1</v>
      </c>
      <c r="Q448" s="157">
        <v>430477</v>
      </c>
      <c r="R448" s="158">
        <v>430477</v>
      </c>
      <c r="S448" s="159">
        <v>3.7326442351484863E-5</v>
      </c>
      <c r="T448" s="130"/>
      <c r="U448" s="160"/>
    </row>
    <row r="449" spans="1:21" ht="15" customHeight="1" outlineLevel="2" x14ac:dyDescent="0.35">
      <c r="A449" s="129"/>
      <c r="B449" s="146">
        <v>445</v>
      </c>
      <c r="C449" s="147" t="s">
        <v>1291</v>
      </c>
      <c r="D449" s="148">
        <v>1000129070</v>
      </c>
      <c r="E449" s="149" t="s">
        <v>1292</v>
      </c>
      <c r="F449" s="147" t="s">
        <v>1030</v>
      </c>
      <c r="G449" s="147" t="s">
        <v>1031</v>
      </c>
      <c r="H449" s="147" t="s">
        <v>1032</v>
      </c>
      <c r="I449" s="150"/>
      <c r="J449" s="151" t="s">
        <v>746</v>
      </c>
      <c r="K449" s="152">
        <v>15513</v>
      </c>
      <c r="L449" s="153">
        <v>45292</v>
      </c>
      <c r="M449" s="153">
        <v>45688</v>
      </c>
      <c r="N449" s="154">
        <v>-260</v>
      </c>
      <c r="O449" s="155">
        <v>15513</v>
      </c>
      <c r="P449" s="156">
        <v>1</v>
      </c>
      <c r="Q449" s="157">
        <v>15513</v>
      </c>
      <c r="R449" s="158">
        <v>15513</v>
      </c>
      <c r="S449" s="159">
        <v>1.3451243625062073E-6</v>
      </c>
      <c r="T449" s="130"/>
      <c r="U449" s="160"/>
    </row>
    <row r="450" spans="1:21" ht="15" customHeight="1" outlineLevel="2" x14ac:dyDescent="0.35">
      <c r="A450" s="129"/>
      <c r="B450" s="146">
        <v>446</v>
      </c>
      <c r="C450" s="147" t="s">
        <v>1291</v>
      </c>
      <c r="D450" s="148">
        <v>1000129070</v>
      </c>
      <c r="E450" s="149" t="s">
        <v>1292</v>
      </c>
      <c r="F450" s="147" t="s">
        <v>1030</v>
      </c>
      <c r="G450" s="147" t="s">
        <v>1031</v>
      </c>
      <c r="H450" s="147" t="s">
        <v>1032</v>
      </c>
      <c r="I450" s="150"/>
      <c r="J450" s="151" t="s">
        <v>199</v>
      </c>
      <c r="K450" s="152">
        <v>430477</v>
      </c>
      <c r="L450" s="153">
        <v>45292</v>
      </c>
      <c r="M450" s="153">
        <v>45473</v>
      </c>
      <c r="N450" s="154">
        <v>-45</v>
      </c>
      <c r="O450" s="155">
        <v>430477</v>
      </c>
      <c r="P450" s="156">
        <v>1</v>
      </c>
      <c r="Q450" s="157">
        <v>430477</v>
      </c>
      <c r="R450" s="158">
        <v>430477</v>
      </c>
      <c r="S450" s="159">
        <v>3.7326442351484863E-5</v>
      </c>
      <c r="T450" s="130"/>
      <c r="U450" s="160"/>
    </row>
    <row r="451" spans="1:21" ht="15" customHeight="1" outlineLevel="2" x14ac:dyDescent="0.35">
      <c r="A451" s="129"/>
      <c r="B451" s="146">
        <v>447</v>
      </c>
      <c r="C451" s="147" t="s">
        <v>1291</v>
      </c>
      <c r="D451" s="148">
        <v>1000129070</v>
      </c>
      <c r="E451" s="149" t="s">
        <v>1292</v>
      </c>
      <c r="F451" s="147" t="s">
        <v>1030</v>
      </c>
      <c r="G451" s="147" t="s">
        <v>1031</v>
      </c>
      <c r="H451" s="147" t="s">
        <v>1032</v>
      </c>
      <c r="I451" s="150"/>
      <c r="J451" s="151" t="s">
        <v>1035</v>
      </c>
      <c r="K451" s="152">
        <v>724266</v>
      </c>
      <c r="L451" s="153">
        <v>45443</v>
      </c>
      <c r="M451" s="153">
        <v>45443</v>
      </c>
      <c r="N451" s="154">
        <v>-15</v>
      </c>
      <c r="O451" s="155">
        <v>724266</v>
      </c>
      <c r="P451" s="156">
        <v>1</v>
      </c>
      <c r="Q451" s="157">
        <v>724266</v>
      </c>
      <c r="R451" s="158">
        <v>724266</v>
      </c>
      <c r="S451" s="159">
        <v>6.2800737544957191E-5</v>
      </c>
      <c r="T451" s="130"/>
      <c r="U451" s="160"/>
    </row>
    <row r="452" spans="1:21" ht="15" customHeight="1" outlineLevel="2" x14ac:dyDescent="0.35">
      <c r="A452" s="129"/>
      <c r="B452" s="146">
        <v>448</v>
      </c>
      <c r="C452" s="147" t="s">
        <v>1291</v>
      </c>
      <c r="D452" s="148">
        <v>1000129070</v>
      </c>
      <c r="E452" s="149" t="s">
        <v>1292</v>
      </c>
      <c r="F452" s="147" t="s">
        <v>1030</v>
      </c>
      <c r="G452" s="147" t="s">
        <v>1031</v>
      </c>
      <c r="H452" s="147" t="s">
        <v>1032</v>
      </c>
      <c r="I452" s="150"/>
      <c r="J452" s="151" t="s">
        <v>748</v>
      </c>
      <c r="K452" s="152">
        <v>191389</v>
      </c>
      <c r="L452" s="153" t="s">
        <v>1036</v>
      </c>
      <c r="M452" s="153" t="s">
        <v>1036</v>
      </c>
      <c r="N452" s="154">
        <v>0</v>
      </c>
      <c r="O452" s="155">
        <v>191389</v>
      </c>
      <c r="P452" s="156">
        <v>1</v>
      </c>
      <c r="Q452" s="157">
        <v>191389</v>
      </c>
      <c r="R452" s="158">
        <v>191389</v>
      </c>
      <c r="S452" s="159">
        <v>1.6595243126132954E-5</v>
      </c>
      <c r="T452" s="130"/>
      <c r="U452" s="160"/>
    </row>
    <row r="453" spans="1:21" ht="15" customHeight="1" outlineLevel="1" x14ac:dyDescent="0.35">
      <c r="A453" s="129"/>
      <c r="B453" s="146">
        <v>449</v>
      </c>
      <c r="C453" s="169" t="s">
        <v>1293</v>
      </c>
      <c r="D453" s="170"/>
      <c r="E453" s="171"/>
      <c r="F453" s="169"/>
      <c r="G453" s="169"/>
      <c r="H453" s="169"/>
      <c r="I453" s="172"/>
      <c r="J453" s="173"/>
      <c r="K453" s="174">
        <v>1792122</v>
      </c>
      <c r="L453" s="175"/>
      <c r="M453" s="175"/>
      <c r="N453" s="176"/>
      <c r="O453" s="177">
        <v>1792122</v>
      </c>
      <c r="P453" s="178"/>
      <c r="Q453" s="177">
        <v>1792122</v>
      </c>
      <c r="R453" s="179">
        <v>1792122</v>
      </c>
      <c r="S453" s="180">
        <v>1.5539398973656607E-4</v>
      </c>
      <c r="T453" s="130"/>
      <c r="U453" s="160"/>
    </row>
    <row r="454" spans="1:21" ht="15" customHeight="1" outlineLevel="2" x14ac:dyDescent="0.35">
      <c r="A454" s="129"/>
      <c r="B454" s="146">
        <v>450</v>
      </c>
      <c r="C454" s="147" t="s">
        <v>1294</v>
      </c>
      <c r="D454" s="148">
        <v>1000857123</v>
      </c>
      <c r="E454" s="149" t="s">
        <v>1295</v>
      </c>
      <c r="F454" s="147" t="s">
        <v>1030</v>
      </c>
      <c r="G454" s="147" t="s">
        <v>1031</v>
      </c>
      <c r="H454" s="147" t="s">
        <v>1032</v>
      </c>
      <c r="I454" s="150"/>
      <c r="J454" s="151" t="s">
        <v>1033</v>
      </c>
      <c r="K454" s="152">
        <v>1640606</v>
      </c>
      <c r="L454" s="153">
        <v>45291</v>
      </c>
      <c r="M454" s="153">
        <v>45336</v>
      </c>
      <c r="N454" s="154">
        <v>92</v>
      </c>
      <c r="O454" s="155">
        <v>1640606</v>
      </c>
      <c r="P454" s="156">
        <v>1.0130258381379456</v>
      </c>
      <c r="Q454" s="157">
        <v>1661976.2682041423</v>
      </c>
      <c r="R454" s="158">
        <v>1661976.2682041423</v>
      </c>
      <c r="S454" s="159">
        <v>1.441091193365914E-4</v>
      </c>
      <c r="T454" s="130"/>
      <c r="U454" s="160"/>
    </row>
    <row r="455" spans="1:21" ht="15" customHeight="1" outlineLevel="2" x14ac:dyDescent="0.35">
      <c r="A455" s="129"/>
      <c r="B455" s="146">
        <v>451</v>
      </c>
      <c r="C455" s="147" t="s">
        <v>1294</v>
      </c>
      <c r="D455" s="148">
        <v>1000857123</v>
      </c>
      <c r="E455" s="149" t="s">
        <v>1295</v>
      </c>
      <c r="F455" s="147" t="s">
        <v>1030</v>
      </c>
      <c r="G455" s="147" t="s">
        <v>1031</v>
      </c>
      <c r="H455" s="147" t="s">
        <v>1032</v>
      </c>
      <c r="I455" s="150"/>
      <c r="J455" s="151" t="s">
        <v>1034</v>
      </c>
      <c r="K455" s="152">
        <v>622935</v>
      </c>
      <c r="L455" s="153">
        <v>45292</v>
      </c>
      <c r="M455" s="153">
        <v>45702</v>
      </c>
      <c r="N455" s="154">
        <v>-274</v>
      </c>
      <c r="O455" s="155">
        <v>622935</v>
      </c>
      <c r="P455" s="156">
        <v>1</v>
      </c>
      <c r="Q455" s="157">
        <v>622935</v>
      </c>
      <c r="R455" s="158">
        <v>622935</v>
      </c>
      <c r="S455" s="159">
        <v>5.4014377925469241E-5</v>
      </c>
      <c r="T455" s="130"/>
      <c r="U455" s="160"/>
    </row>
    <row r="456" spans="1:21" ht="15" customHeight="1" outlineLevel="2" x14ac:dyDescent="0.35">
      <c r="A456" s="129"/>
      <c r="B456" s="146">
        <v>452</v>
      </c>
      <c r="C456" s="147" t="s">
        <v>1294</v>
      </c>
      <c r="D456" s="148">
        <v>1000857123</v>
      </c>
      <c r="E456" s="149" t="s">
        <v>1295</v>
      </c>
      <c r="F456" s="147" t="s">
        <v>1030</v>
      </c>
      <c r="G456" s="147" t="s">
        <v>1031</v>
      </c>
      <c r="H456" s="147" t="s">
        <v>1032</v>
      </c>
      <c r="I456" s="150"/>
      <c r="J456" s="151" t="s">
        <v>746</v>
      </c>
      <c r="K456" s="152">
        <v>28583</v>
      </c>
      <c r="L456" s="153">
        <v>45292</v>
      </c>
      <c r="M456" s="153">
        <v>45688</v>
      </c>
      <c r="N456" s="154">
        <v>-260</v>
      </c>
      <c r="O456" s="155">
        <v>28583</v>
      </c>
      <c r="P456" s="156">
        <v>1</v>
      </c>
      <c r="Q456" s="157">
        <v>28583</v>
      </c>
      <c r="R456" s="158">
        <v>28583</v>
      </c>
      <c r="S456" s="159">
        <v>2.4784174339918085E-6</v>
      </c>
      <c r="T456" s="130"/>
      <c r="U456" s="160"/>
    </row>
    <row r="457" spans="1:21" ht="15" customHeight="1" outlineLevel="2" x14ac:dyDescent="0.35">
      <c r="A457" s="129"/>
      <c r="B457" s="146">
        <v>453</v>
      </c>
      <c r="C457" s="147" t="s">
        <v>1294</v>
      </c>
      <c r="D457" s="148">
        <v>1000857123</v>
      </c>
      <c r="E457" s="149" t="s">
        <v>1295</v>
      </c>
      <c r="F457" s="147" t="s">
        <v>1030</v>
      </c>
      <c r="G457" s="147" t="s">
        <v>1031</v>
      </c>
      <c r="H457" s="147" t="s">
        <v>1032</v>
      </c>
      <c r="I457" s="150"/>
      <c r="J457" s="151" t="s">
        <v>199</v>
      </c>
      <c r="K457" s="152">
        <v>627866</v>
      </c>
      <c r="L457" s="153">
        <v>45292</v>
      </c>
      <c r="M457" s="153">
        <v>45473</v>
      </c>
      <c r="N457" s="154">
        <v>-45</v>
      </c>
      <c r="O457" s="155">
        <v>627866</v>
      </c>
      <c r="P457" s="156">
        <v>1</v>
      </c>
      <c r="Q457" s="157">
        <v>627866</v>
      </c>
      <c r="R457" s="158">
        <v>627866</v>
      </c>
      <c r="S457" s="159">
        <v>5.4441942434688479E-5</v>
      </c>
      <c r="T457" s="130"/>
      <c r="U457" s="160"/>
    </row>
    <row r="458" spans="1:21" ht="15" customHeight="1" outlineLevel="2" x14ac:dyDescent="0.35">
      <c r="A458" s="129"/>
      <c r="B458" s="146">
        <v>454</v>
      </c>
      <c r="C458" s="147" t="s">
        <v>1294</v>
      </c>
      <c r="D458" s="148">
        <v>1000857123</v>
      </c>
      <c r="E458" s="149" t="s">
        <v>1295</v>
      </c>
      <c r="F458" s="147" t="s">
        <v>1030</v>
      </c>
      <c r="G458" s="147" t="s">
        <v>1031</v>
      </c>
      <c r="H458" s="147" t="s">
        <v>1032</v>
      </c>
      <c r="I458" s="150"/>
      <c r="J458" s="151" t="s">
        <v>1035</v>
      </c>
      <c r="K458" s="152">
        <v>1101900</v>
      </c>
      <c r="L458" s="153">
        <v>45443</v>
      </c>
      <c r="M458" s="153">
        <v>45443</v>
      </c>
      <c r="N458" s="154">
        <v>-15</v>
      </c>
      <c r="O458" s="155">
        <v>1101900</v>
      </c>
      <c r="P458" s="156">
        <v>1</v>
      </c>
      <c r="Q458" s="157">
        <v>1101900</v>
      </c>
      <c r="R458" s="158">
        <v>1101900</v>
      </c>
      <c r="S458" s="159">
        <v>9.5545190166027843E-5</v>
      </c>
      <c r="T458" s="130"/>
      <c r="U458" s="160"/>
    </row>
    <row r="459" spans="1:21" ht="15" customHeight="1" outlineLevel="2" x14ac:dyDescent="0.35">
      <c r="A459" s="129"/>
      <c r="B459" s="146">
        <v>455</v>
      </c>
      <c r="C459" s="147" t="s">
        <v>1294</v>
      </c>
      <c r="D459" s="148">
        <v>1000857123</v>
      </c>
      <c r="E459" s="149" t="s">
        <v>1295</v>
      </c>
      <c r="F459" s="147" t="s">
        <v>1030</v>
      </c>
      <c r="G459" s="147" t="s">
        <v>1031</v>
      </c>
      <c r="H459" s="147" t="s">
        <v>1032</v>
      </c>
      <c r="I459" s="150"/>
      <c r="J459" s="151" t="s">
        <v>748</v>
      </c>
      <c r="K459" s="152">
        <v>1037333</v>
      </c>
      <c r="L459" s="153" t="s">
        <v>1036</v>
      </c>
      <c r="M459" s="153" t="s">
        <v>1036</v>
      </c>
      <c r="N459" s="154">
        <v>0</v>
      </c>
      <c r="O459" s="155">
        <v>1037333</v>
      </c>
      <c r="P459" s="156">
        <v>1</v>
      </c>
      <c r="Q459" s="157">
        <v>1037333</v>
      </c>
      <c r="R459" s="158">
        <v>1037333</v>
      </c>
      <c r="S459" s="159">
        <v>8.9946618341497561E-5</v>
      </c>
      <c r="T459" s="130"/>
      <c r="U459" s="160"/>
    </row>
    <row r="460" spans="1:21" ht="15" customHeight="1" outlineLevel="1" x14ac:dyDescent="0.35">
      <c r="A460" s="129"/>
      <c r="B460" s="146">
        <v>456</v>
      </c>
      <c r="C460" s="169" t="s">
        <v>1296</v>
      </c>
      <c r="D460" s="170"/>
      <c r="E460" s="171"/>
      <c r="F460" s="169"/>
      <c r="G460" s="169"/>
      <c r="H460" s="169"/>
      <c r="I460" s="172"/>
      <c r="J460" s="173"/>
      <c r="K460" s="174">
        <v>5059223</v>
      </c>
      <c r="L460" s="175"/>
      <c r="M460" s="175"/>
      <c r="N460" s="176"/>
      <c r="O460" s="177">
        <v>5059223</v>
      </c>
      <c r="P460" s="178"/>
      <c r="Q460" s="177">
        <v>5080593.2682041423</v>
      </c>
      <c r="R460" s="179">
        <v>5080593.2682041423</v>
      </c>
      <c r="S460" s="180">
        <v>4.4053566563826633E-4</v>
      </c>
      <c r="T460" s="130"/>
      <c r="U460" s="160"/>
    </row>
    <row r="461" spans="1:21" ht="15" customHeight="1" outlineLevel="2" x14ac:dyDescent="0.35">
      <c r="A461" s="129"/>
      <c r="B461" s="146">
        <v>457</v>
      </c>
      <c r="C461" s="147" t="s">
        <v>1297</v>
      </c>
      <c r="D461" s="148">
        <v>1140902713</v>
      </c>
      <c r="E461" s="149" t="s">
        <v>1298</v>
      </c>
      <c r="F461" s="147" t="s">
        <v>1030</v>
      </c>
      <c r="G461" s="147" t="s">
        <v>1031</v>
      </c>
      <c r="H461" s="147" t="s">
        <v>1032</v>
      </c>
      <c r="I461" s="150"/>
      <c r="J461" s="151" t="s">
        <v>1033</v>
      </c>
      <c r="K461" s="152">
        <v>321539</v>
      </c>
      <c r="L461" s="153">
        <v>45291</v>
      </c>
      <c r="M461" s="153">
        <v>45336</v>
      </c>
      <c r="N461" s="154">
        <v>92</v>
      </c>
      <c r="O461" s="155">
        <v>321539</v>
      </c>
      <c r="P461" s="156">
        <v>1.0130258381379456</v>
      </c>
      <c r="Q461" s="157">
        <v>325727.3149690369</v>
      </c>
      <c r="R461" s="158">
        <v>325727.3149690369</v>
      </c>
      <c r="S461" s="159">
        <v>2.8243650286764931E-5</v>
      </c>
      <c r="T461" s="130"/>
      <c r="U461" s="160"/>
    </row>
    <row r="462" spans="1:21" ht="15" customHeight="1" outlineLevel="2" x14ac:dyDescent="0.35">
      <c r="A462" s="129"/>
      <c r="B462" s="146">
        <v>458</v>
      </c>
      <c r="C462" s="147" t="s">
        <v>1297</v>
      </c>
      <c r="D462" s="148">
        <v>1140902713</v>
      </c>
      <c r="E462" s="149" t="s">
        <v>1298</v>
      </c>
      <c r="F462" s="147" t="s">
        <v>1030</v>
      </c>
      <c r="G462" s="147" t="s">
        <v>1031</v>
      </c>
      <c r="H462" s="147" t="s">
        <v>1032</v>
      </c>
      <c r="I462" s="150"/>
      <c r="J462" s="151" t="s">
        <v>1034</v>
      </c>
      <c r="K462" s="152">
        <v>549123</v>
      </c>
      <c r="L462" s="153">
        <v>45292</v>
      </c>
      <c r="M462" s="153">
        <v>45702</v>
      </c>
      <c r="N462" s="154">
        <v>-274</v>
      </c>
      <c r="O462" s="155">
        <v>549123</v>
      </c>
      <c r="P462" s="156">
        <v>1</v>
      </c>
      <c r="Q462" s="157">
        <v>549123</v>
      </c>
      <c r="R462" s="158">
        <v>549123</v>
      </c>
      <c r="S462" s="159">
        <v>4.7614176839585905E-5</v>
      </c>
      <c r="T462" s="130"/>
      <c r="U462" s="160"/>
    </row>
    <row r="463" spans="1:21" ht="15" customHeight="1" outlineLevel="2" x14ac:dyDescent="0.35">
      <c r="A463" s="129"/>
      <c r="B463" s="146">
        <v>459</v>
      </c>
      <c r="C463" s="147" t="s">
        <v>1297</v>
      </c>
      <c r="D463" s="148">
        <v>1140902713</v>
      </c>
      <c r="E463" s="149" t="s">
        <v>1298</v>
      </c>
      <c r="F463" s="147" t="s">
        <v>1030</v>
      </c>
      <c r="G463" s="147" t="s">
        <v>1031</v>
      </c>
      <c r="H463" s="147" t="s">
        <v>1032</v>
      </c>
      <c r="I463" s="150"/>
      <c r="J463" s="151" t="s">
        <v>746</v>
      </c>
      <c r="K463" s="152">
        <v>25196</v>
      </c>
      <c r="L463" s="153">
        <v>45292</v>
      </c>
      <c r="M463" s="153">
        <v>45688</v>
      </c>
      <c r="N463" s="154">
        <v>-260</v>
      </c>
      <c r="O463" s="155">
        <v>25196</v>
      </c>
      <c r="P463" s="156">
        <v>1</v>
      </c>
      <c r="Q463" s="157">
        <v>25196</v>
      </c>
      <c r="R463" s="158">
        <v>25196</v>
      </c>
      <c r="S463" s="159">
        <v>2.1847323817254173E-6</v>
      </c>
      <c r="T463" s="130"/>
      <c r="U463" s="160"/>
    </row>
    <row r="464" spans="1:21" ht="15" customHeight="1" outlineLevel="2" x14ac:dyDescent="0.35">
      <c r="A464" s="129"/>
      <c r="B464" s="146">
        <v>460</v>
      </c>
      <c r="C464" s="147" t="s">
        <v>1297</v>
      </c>
      <c r="D464" s="148">
        <v>1140902713</v>
      </c>
      <c r="E464" s="149" t="s">
        <v>1298</v>
      </c>
      <c r="F464" s="147" t="s">
        <v>1030</v>
      </c>
      <c r="G464" s="147" t="s">
        <v>1031</v>
      </c>
      <c r="H464" s="147" t="s">
        <v>1032</v>
      </c>
      <c r="I464" s="150"/>
      <c r="J464" s="151" t="s">
        <v>199</v>
      </c>
      <c r="K464" s="152">
        <v>552311</v>
      </c>
      <c r="L464" s="153">
        <v>45292</v>
      </c>
      <c r="M464" s="153">
        <v>45473</v>
      </c>
      <c r="N464" s="154">
        <v>-45</v>
      </c>
      <c r="O464" s="155">
        <v>552311</v>
      </c>
      <c r="P464" s="156">
        <v>1</v>
      </c>
      <c r="Q464" s="157">
        <v>552311</v>
      </c>
      <c r="R464" s="158">
        <v>552311</v>
      </c>
      <c r="S464" s="159">
        <v>4.7890606702776116E-5</v>
      </c>
      <c r="T464" s="130"/>
      <c r="U464" s="160"/>
    </row>
    <row r="465" spans="1:21" ht="15" customHeight="1" outlineLevel="2" x14ac:dyDescent="0.35">
      <c r="A465" s="129"/>
      <c r="B465" s="146">
        <v>461</v>
      </c>
      <c r="C465" s="147" t="s">
        <v>1297</v>
      </c>
      <c r="D465" s="148">
        <v>1140902713</v>
      </c>
      <c r="E465" s="149" t="s">
        <v>1298</v>
      </c>
      <c r="F465" s="147" t="s">
        <v>1030</v>
      </c>
      <c r="G465" s="147" t="s">
        <v>1031</v>
      </c>
      <c r="H465" s="147" t="s">
        <v>1032</v>
      </c>
      <c r="I465" s="150"/>
      <c r="J465" s="151" t="s">
        <v>1035</v>
      </c>
      <c r="K465" s="152">
        <v>724266</v>
      </c>
      <c r="L465" s="153">
        <v>45443</v>
      </c>
      <c r="M465" s="153">
        <v>45443</v>
      </c>
      <c r="N465" s="154">
        <v>-15</v>
      </c>
      <c r="O465" s="155">
        <v>724266</v>
      </c>
      <c r="P465" s="156">
        <v>1</v>
      </c>
      <c r="Q465" s="157">
        <v>724266</v>
      </c>
      <c r="R465" s="158">
        <v>724266</v>
      </c>
      <c r="S465" s="159">
        <v>6.2800737544957191E-5</v>
      </c>
      <c r="T465" s="130"/>
      <c r="U465" s="160"/>
    </row>
    <row r="466" spans="1:21" ht="15" customHeight="1" outlineLevel="2" x14ac:dyDescent="0.35">
      <c r="A466" s="129"/>
      <c r="B466" s="146">
        <v>462</v>
      </c>
      <c r="C466" s="147" t="s">
        <v>1297</v>
      </c>
      <c r="D466" s="148">
        <v>1140902713</v>
      </c>
      <c r="E466" s="149" t="s">
        <v>1298</v>
      </c>
      <c r="F466" s="147" t="s">
        <v>1030</v>
      </c>
      <c r="G466" s="147" t="s">
        <v>1031</v>
      </c>
      <c r="H466" s="147" t="s">
        <v>1032</v>
      </c>
      <c r="I466" s="150"/>
      <c r="J466" s="151" t="s">
        <v>748</v>
      </c>
      <c r="K466" s="152">
        <v>406322</v>
      </c>
      <c r="L466" s="153" t="s">
        <v>1036</v>
      </c>
      <c r="M466" s="153" t="s">
        <v>1036</v>
      </c>
      <c r="N466" s="154">
        <v>0</v>
      </c>
      <c r="O466" s="155">
        <v>406322</v>
      </c>
      <c r="P466" s="156">
        <v>1</v>
      </c>
      <c r="Q466" s="157">
        <v>406322</v>
      </c>
      <c r="R466" s="158">
        <v>406322</v>
      </c>
      <c r="S466" s="159">
        <v>3.5231974551811201E-5</v>
      </c>
      <c r="T466" s="130"/>
      <c r="U466" s="160"/>
    </row>
    <row r="467" spans="1:21" ht="15" customHeight="1" outlineLevel="1" x14ac:dyDescent="0.35">
      <c r="A467" s="129"/>
      <c r="B467" s="146">
        <v>463</v>
      </c>
      <c r="C467" s="169" t="s">
        <v>1299</v>
      </c>
      <c r="D467" s="170"/>
      <c r="E467" s="171"/>
      <c r="F467" s="169"/>
      <c r="G467" s="169"/>
      <c r="H467" s="169"/>
      <c r="I467" s="172"/>
      <c r="J467" s="173"/>
      <c r="K467" s="174">
        <v>2578757</v>
      </c>
      <c r="L467" s="175"/>
      <c r="M467" s="175"/>
      <c r="N467" s="176"/>
      <c r="O467" s="177">
        <v>2578757</v>
      </c>
      <c r="P467" s="178"/>
      <c r="Q467" s="177">
        <v>2582945.3149690367</v>
      </c>
      <c r="R467" s="179">
        <v>2582945.3149690367</v>
      </c>
      <c r="S467" s="180">
        <v>2.2396587830762077E-4</v>
      </c>
      <c r="T467" s="130"/>
      <c r="U467" s="160"/>
    </row>
    <row r="468" spans="1:21" ht="15" customHeight="1" outlineLevel="2" x14ac:dyDescent="0.35">
      <c r="A468" s="129"/>
      <c r="B468" s="146">
        <v>464</v>
      </c>
      <c r="C468" s="147" t="s">
        <v>1300</v>
      </c>
      <c r="D468" s="148">
        <v>1032410494</v>
      </c>
      <c r="E468" s="149" t="s">
        <v>1301</v>
      </c>
      <c r="F468" s="147" t="s">
        <v>1030</v>
      </c>
      <c r="G468" s="147" t="s">
        <v>1031</v>
      </c>
      <c r="H468" s="147" t="s">
        <v>1032</v>
      </c>
      <c r="I468" s="150"/>
      <c r="J468" s="151" t="s">
        <v>1033</v>
      </c>
      <c r="K468" s="152">
        <v>3865624</v>
      </c>
      <c r="L468" s="153">
        <v>45291</v>
      </c>
      <c r="M468" s="153">
        <v>45336</v>
      </c>
      <c r="N468" s="154">
        <v>92</v>
      </c>
      <c r="O468" s="155">
        <v>3865624</v>
      </c>
      <c r="P468" s="156">
        <v>1.0130258381379456</v>
      </c>
      <c r="Q468" s="157">
        <v>3915976.9925261578</v>
      </c>
      <c r="R468" s="158">
        <v>3915976.9925261578</v>
      </c>
      <c r="S468" s="159">
        <v>3.3955237901506626E-4</v>
      </c>
      <c r="T468" s="130"/>
      <c r="U468" s="160"/>
    </row>
    <row r="469" spans="1:21" ht="15" customHeight="1" outlineLevel="2" x14ac:dyDescent="0.35">
      <c r="A469" s="129"/>
      <c r="B469" s="146">
        <v>465</v>
      </c>
      <c r="C469" s="147" t="s">
        <v>1300</v>
      </c>
      <c r="D469" s="148">
        <v>1032410494</v>
      </c>
      <c r="E469" s="149" t="s">
        <v>1301</v>
      </c>
      <c r="F469" s="147" t="s">
        <v>1030</v>
      </c>
      <c r="G469" s="147" t="s">
        <v>1031</v>
      </c>
      <c r="H469" s="147" t="s">
        <v>1032</v>
      </c>
      <c r="I469" s="150"/>
      <c r="J469" s="151" t="s">
        <v>1034</v>
      </c>
      <c r="K469" s="152">
        <v>1022887</v>
      </c>
      <c r="L469" s="153">
        <v>45292</v>
      </c>
      <c r="M469" s="153">
        <v>45702</v>
      </c>
      <c r="N469" s="154">
        <v>-274</v>
      </c>
      <c r="O469" s="155">
        <v>1022887</v>
      </c>
      <c r="P469" s="156">
        <v>1</v>
      </c>
      <c r="Q469" s="157">
        <v>1022887</v>
      </c>
      <c r="R469" s="158">
        <v>1022887</v>
      </c>
      <c r="S469" s="159">
        <v>8.8694013007857081E-5</v>
      </c>
      <c r="T469" s="130"/>
      <c r="U469" s="160"/>
    </row>
    <row r="470" spans="1:21" ht="15" customHeight="1" outlineLevel="2" x14ac:dyDescent="0.35">
      <c r="A470" s="129"/>
      <c r="B470" s="146">
        <v>466</v>
      </c>
      <c r="C470" s="147" t="s">
        <v>1300</v>
      </c>
      <c r="D470" s="148">
        <v>1032410494</v>
      </c>
      <c r="E470" s="149" t="s">
        <v>1301</v>
      </c>
      <c r="F470" s="147" t="s">
        <v>1030</v>
      </c>
      <c r="G470" s="147" t="s">
        <v>1031</v>
      </c>
      <c r="H470" s="147" t="s">
        <v>1032</v>
      </c>
      <c r="I470" s="150"/>
      <c r="J470" s="151" t="s">
        <v>746</v>
      </c>
      <c r="K470" s="152">
        <v>46629</v>
      </c>
      <c r="L470" s="153">
        <v>45292</v>
      </c>
      <c r="M470" s="153">
        <v>45688</v>
      </c>
      <c r="N470" s="154">
        <v>-260</v>
      </c>
      <c r="O470" s="155">
        <v>46629</v>
      </c>
      <c r="P470" s="156">
        <v>1</v>
      </c>
      <c r="Q470" s="157">
        <v>46629</v>
      </c>
      <c r="R470" s="158">
        <v>46629</v>
      </c>
      <c r="S470" s="159">
        <v>4.0431769418746824E-6</v>
      </c>
      <c r="T470" s="130"/>
      <c r="U470" s="160"/>
    </row>
    <row r="471" spans="1:21" ht="15" customHeight="1" outlineLevel="2" x14ac:dyDescent="0.35">
      <c r="A471" s="129"/>
      <c r="B471" s="146">
        <v>467</v>
      </c>
      <c r="C471" s="147" t="s">
        <v>1300</v>
      </c>
      <c r="D471" s="148">
        <v>1032410494</v>
      </c>
      <c r="E471" s="149" t="s">
        <v>1301</v>
      </c>
      <c r="F471" s="147" t="s">
        <v>1030</v>
      </c>
      <c r="G471" s="147" t="s">
        <v>1031</v>
      </c>
      <c r="H471" s="147" t="s">
        <v>1032</v>
      </c>
      <c r="I471" s="150"/>
      <c r="J471" s="151" t="s">
        <v>199</v>
      </c>
      <c r="K471" s="152">
        <v>742490</v>
      </c>
      <c r="L471" s="153">
        <v>45292</v>
      </c>
      <c r="M471" s="153">
        <v>45473</v>
      </c>
      <c r="N471" s="154">
        <v>-45</v>
      </c>
      <c r="O471" s="155">
        <v>742490</v>
      </c>
      <c r="P471" s="156">
        <v>1</v>
      </c>
      <c r="Q471" s="157">
        <v>742490</v>
      </c>
      <c r="R471" s="158">
        <v>742490</v>
      </c>
      <c r="S471" s="159">
        <v>6.4380931342566494E-5</v>
      </c>
      <c r="T471" s="130"/>
      <c r="U471" s="160"/>
    </row>
    <row r="472" spans="1:21" ht="15" customHeight="1" outlineLevel="2" x14ac:dyDescent="0.35">
      <c r="A472" s="129"/>
      <c r="B472" s="146">
        <v>468</v>
      </c>
      <c r="C472" s="147" t="s">
        <v>1300</v>
      </c>
      <c r="D472" s="148">
        <v>1032410494</v>
      </c>
      <c r="E472" s="149" t="s">
        <v>1301</v>
      </c>
      <c r="F472" s="147" t="s">
        <v>1030</v>
      </c>
      <c r="G472" s="147" t="s">
        <v>1031</v>
      </c>
      <c r="H472" s="147" t="s">
        <v>1032</v>
      </c>
      <c r="I472" s="150"/>
      <c r="J472" s="151" t="s">
        <v>1035</v>
      </c>
      <c r="K472" s="152">
        <v>1414036</v>
      </c>
      <c r="L472" s="153">
        <v>45443</v>
      </c>
      <c r="M472" s="153">
        <v>45443</v>
      </c>
      <c r="N472" s="154">
        <v>-15</v>
      </c>
      <c r="O472" s="155">
        <v>1414036</v>
      </c>
      <c r="P472" s="156">
        <v>1</v>
      </c>
      <c r="Q472" s="157">
        <v>1414036</v>
      </c>
      <c r="R472" s="158">
        <v>1414036</v>
      </c>
      <c r="S472" s="159">
        <v>1.2261034442472943E-4</v>
      </c>
      <c r="T472" s="130"/>
      <c r="U472" s="160"/>
    </row>
    <row r="473" spans="1:21" ht="15" customHeight="1" outlineLevel="2" x14ac:dyDescent="0.35">
      <c r="A473" s="129"/>
      <c r="B473" s="146">
        <v>469</v>
      </c>
      <c r="C473" s="147" t="s">
        <v>1300</v>
      </c>
      <c r="D473" s="148">
        <v>1032410494</v>
      </c>
      <c r="E473" s="149" t="s">
        <v>1301</v>
      </c>
      <c r="F473" s="147" t="s">
        <v>1030</v>
      </c>
      <c r="G473" s="147" t="s">
        <v>1031</v>
      </c>
      <c r="H473" s="147" t="s">
        <v>1032</v>
      </c>
      <c r="I473" s="150"/>
      <c r="J473" s="151" t="s">
        <v>748</v>
      </c>
      <c r="K473" s="152">
        <v>3098095</v>
      </c>
      <c r="L473" s="153" t="s">
        <v>1036</v>
      </c>
      <c r="M473" s="153" t="s">
        <v>1036</v>
      </c>
      <c r="N473" s="154">
        <v>0</v>
      </c>
      <c r="O473" s="155">
        <v>3098095</v>
      </c>
      <c r="P473" s="156">
        <v>1</v>
      </c>
      <c r="Q473" s="157">
        <v>3098095</v>
      </c>
      <c r="R473" s="158">
        <v>3098095</v>
      </c>
      <c r="S473" s="159">
        <v>2.6863424623597423E-4</v>
      </c>
      <c r="T473" s="130"/>
      <c r="U473" s="160"/>
    </row>
    <row r="474" spans="1:21" ht="15" customHeight="1" outlineLevel="1" x14ac:dyDescent="0.35">
      <c r="A474" s="129"/>
      <c r="B474" s="146">
        <v>470</v>
      </c>
      <c r="C474" s="169" t="s">
        <v>1302</v>
      </c>
      <c r="D474" s="170"/>
      <c r="E474" s="171"/>
      <c r="F474" s="169"/>
      <c r="G474" s="169"/>
      <c r="H474" s="169"/>
      <c r="I474" s="172"/>
      <c r="J474" s="173"/>
      <c r="K474" s="174">
        <v>10189761</v>
      </c>
      <c r="L474" s="175"/>
      <c r="M474" s="175"/>
      <c r="N474" s="176"/>
      <c r="O474" s="177">
        <v>10189761</v>
      </c>
      <c r="P474" s="178"/>
      <c r="Q474" s="177">
        <v>10240113.992526159</v>
      </c>
      <c r="R474" s="179">
        <v>10240113.992526159</v>
      </c>
      <c r="S474" s="180">
        <v>8.8791509096806812E-4</v>
      </c>
      <c r="T474" s="130"/>
      <c r="U474" s="160"/>
    </row>
    <row r="475" spans="1:21" ht="15" customHeight="1" outlineLevel="2" x14ac:dyDescent="0.35">
      <c r="A475" s="129"/>
      <c r="B475" s="146">
        <v>471</v>
      </c>
      <c r="C475" s="147" t="s">
        <v>1303</v>
      </c>
      <c r="D475" s="148">
        <v>1030574398</v>
      </c>
      <c r="E475" s="149" t="s">
        <v>1304</v>
      </c>
      <c r="F475" s="147" t="s">
        <v>1030</v>
      </c>
      <c r="G475" s="147" t="s">
        <v>1031</v>
      </c>
      <c r="H475" s="147" t="s">
        <v>1032</v>
      </c>
      <c r="I475" s="150"/>
      <c r="J475" s="151" t="s">
        <v>1035</v>
      </c>
      <c r="K475" s="152">
        <v>6521607</v>
      </c>
      <c r="L475" s="153">
        <v>45443</v>
      </c>
      <c r="M475" s="153">
        <v>45443</v>
      </c>
      <c r="N475" s="154">
        <v>-15</v>
      </c>
      <c r="O475" s="155">
        <v>6521607</v>
      </c>
      <c r="P475" s="156">
        <v>1</v>
      </c>
      <c r="Q475" s="157">
        <v>6521607</v>
      </c>
      <c r="R475" s="158">
        <v>6521607</v>
      </c>
      <c r="S475" s="159">
        <v>5.6548523550512605E-4</v>
      </c>
      <c r="T475" s="130"/>
      <c r="U475" s="160"/>
    </row>
    <row r="476" spans="1:21" ht="15" customHeight="1" outlineLevel="1" x14ac:dyDescent="0.35">
      <c r="A476" s="129"/>
      <c r="B476" s="146">
        <v>472</v>
      </c>
      <c r="C476" s="169" t="s">
        <v>1305</v>
      </c>
      <c r="D476" s="170"/>
      <c r="E476" s="171"/>
      <c r="F476" s="169"/>
      <c r="G476" s="169"/>
      <c r="H476" s="169"/>
      <c r="I476" s="172"/>
      <c r="J476" s="173"/>
      <c r="K476" s="174">
        <v>6521607</v>
      </c>
      <c r="L476" s="175"/>
      <c r="M476" s="175"/>
      <c r="N476" s="176"/>
      <c r="O476" s="177">
        <v>6521607</v>
      </c>
      <c r="P476" s="178"/>
      <c r="Q476" s="177">
        <v>6521607</v>
      </c>
      <c r="R476" s="179">
        <v>6521607</v>
      </c>
      <c r="S476" s="180">
        <v>5.6548523550512605E-4</v>
      </c>
      <c r="T476" s="130"/>
      <c r="U476" s="160"/>
    </row>
    <row r="477" spans="1:21" ht="15" customHeight="1" outlineLevel="2" x14ac:dyDescent="0.35">
      <c r="A477" s="129"/>
      <c r="B477" s="146">
        <v>473</v>
      </c>
      <c r="C477" s="147" t="s">
        <v>1306</v>
      </c>
      <c r="D477" s="148">
        <v>1013096507</v>
      </c>
      <c r="E477" s="149" t="s">
        <v>1307</v>
      </c>
      <c r="F477" s="147" t="s">
        <v>1030</v>
      </c>
      <c r="G477" s="147" t="s">
        <v>1031</v>
      </c>
      <c r="H477" s="147" t="s">
        <v>1032</v>
      </c>
      <c r="I477" s="150"/>
      <c r="J477" s="151" t="s">
        <v>1034</v>
      </c>
      <c r="K477" s="152">
        <v>186811</v>
      </c>
      <c r="L477" s="153">
        <v>45292</v>
      </c>
      <c r="M477" s="153">
        <v>45702</v>
      </c>
      <c r="N477" s="154">
        <v>-274</v>
      </c>
      <c r="O477" s="155">
        <v>186811</v>
      </c>
      <c r="P477" s="156">
        <v>1</v>
      </c>
      <c r="Q477" s="157">
        <v>186811</v>
      </c>
      <c r="R477" s="158">
        <v>186811</v>
      </c>
      <c r="S477" s="159">
        <v>1.6198287067888035E-5</v>
      </c>
      <c r="T477" s="130"/>
      <c r="U477" s="160"/>
    </row>
    <row r="478" spans="1:21" ht="15" customHeight="1" outlineLevel="2" x14ac:dyDescent="0.35">
      <c r="A478" s="129"/>
      <c r="B478" s="146">
        <v>474</v>
      </c>
      <c r="C478" s="147" t="s">
        <v>1306</v>
      </c>
      <c r="D478" s="148">
        <v>1013096507</v>
      </c>
      <c r="E478" s="149" t="s">
        <v>1307</v>
      </c>
      <c r="F478" s="147" t="s">
        <v>1030</v>
      </c>
      <c r="G478" s="147" t="s">
        <v>1031</v>
      </c>
      <c r="H478" s="147" t="s">
        <v>1032</v>
      </c>
      <c r="I478" s="150"/>
      <c r="J478" s="151" t="s">
        <v>746</v>
      </c>
      <c r="K478" s="152">
        <v>3167</v>
      </c>
      <c r="L478" s="153">
        <v>45292</v>
      </c>
      <c r="M478" s="153">
        <v>45688</v>
      </c>
      <c r="N478" s="154">
        <v>-260</v>
      </c>
      <c r="O478" s="155">
        <v>3167</v>
      </c>
      <c r="P478" s="156">
        <v>1</v>
      </c>
      <c r="Q478" s="157">
        <v>3167</v>
      </c>
      <c r="R478" s="158">
        <v>3167</v>
      </c>
      <c r="S478" s="159">
        <v>2.7460896384046663E-7</v>
      </c>
      <c r="T478" s="130"/>
      <c r="U478" s="160"/>
    </row>
    <row r="479" spans="1:21" ht="15" customHeight="1" outlineLevel="2" x14ac:dyDescent="0.35">
      <c r="A479" s="129"/>
      <c r="B479" s="146">
        <v>475</v>
      </c>
      <c r="C479" s="147" t="s">
        <v>1306</v>
      </c>
      <c r="D479" s="148">
        <v>1013096507</v>
      </c>
      <c r="E479" s="149" t="s">
        <v>1307</v>
      </c>
      <c r="F479" s="147" t="s">
        <v>1030</v>
      </c>
      <c r="G479" s="147" t="s">
        <v>1031</v>
      </c>
      <c r="H479" s="147" t="s">
        <v>1032</v>
      </c>
      <c r="I479" s="150"/>
      <c r="J479" s="151" t="s">
        <v>199</v>
      </c>
      <c r="K479" s="152">
        <v>186811</v>
      </c>
      <c r="L479" s="153">
        <v>45292</v>
      </c>
      <c r="M479" s="153">
        <v>45473</v>
      </c>
      <c r="N479" s="154">
        <v>-45</v>
      </c>
      <c r="O479" s="155">
        <v>186811</v>
      </c>
      <c r="P479" s="156">
        <v>1</v>
      </c>
      <c r="Q479" s="157">
        <v>186811</v>
      </c>
      <c r="R479" s="158">
        <v>186811</v>
      </c>
      <c r="S479" s="159">
        <v>1.6198287067888035E-5</v>
      </c>
      <c r="T479" s="130"/>
      <c r="U479" s="160"/>
    </row>
    <row r="480" spans="1:21" ht="15" customHeight="1" outlineLevel="2" x14ac:dyDescent="0.35">
      <c r="A480" s="129"/>
      <c r="B480" s="146">
        <v>476</v>
      </c>
      <c r="C480" s="147" t="s">
        <v>1306</v>
      </c>
      <c r="D480" s="148">
        <v>1013096507</v>
      </c>
      <c r="E480" s="149" t="s">
        <v>1307</v>
      </c>
      <c r="F480" s="147" t="s">
        <v>1030</v>
      </c>
      <c r="G480" s="147" t="s">
        <v>1031</v>
      </c>
      <c r="H480" s="147" t="s">
        <v>1032</v>
      </c>
      <c r="I480" s="150"/>
      <c r="J480" s="151" t="s">
        <v>1035</v>
      </c>
      <c r="K480" s="152">
        <v>724266</v>
      </c>
      <c r="L480" s="153">
        <v>45443</v>
      </c>
      <c r="M480" s="153">
        <v>45443</v>
      </c>
      <c r="N480" s="154">
        <v>-15</v>
      </c>
      <c r="O480" s="155">
        <v>724266</v>
      </c>
      <c r="P480" s="156">
        <v>1</v>
      </c>
      <c r="Q480" s="157">
        <v>724266</v>
      </c>
      <c r="R480" s="158">
        <v>724266</v>
      </c>
      <c r="S480" s="159">
        <v>6.2800737544957191E-5</v>
      </c>
      <c r="T480" s="130"/>
      <c r="U480" s="160"/>
    </row>
    <row r="481" spans="1:21" ht="15" customHeight="1" outlineLevel="2" x14ac:dyDescent="0.35">
      <c r="A481" s="129"/>
      <c r="B481" s="146">
        <v>477</v>
      </c>
      <c r="C481" s="147" t="s">
        <v>1306</v>
      </c>
      <c r="D481" s="148">
        <v>1013096507</v>
      </c>
      <c r="E481" s="149" t="s">
        <v>1307</v>
      </c>
      <c r="F481" s="147" t="s">
        <v>1030</v>
      </c>
      <c r="G481" s="147" t="s">
        <v>1031</v>
      </c>
      <c r="H481" s="147" t="s">
        <v>1032</v>
      </c>
      <c r="I481" s="150"/>
      <c r="J481" s="151" t="s">
        <v>748</v>
      </c>
      <c r="K481" s="152">
        <v>83055</v>
      </c>
      <c r="L481" s="153" t="s">
        <v>1036</v>
      </c>
      <c r="M481" s="153" t="s">
        <v>1036</v>
      </c>
      <c r="N481" s="154">
        <v>0</v>
      </c>
      <c r="O481" s="155">
        <v>83055</v>
      </c>
      <c r="P481" s="156">
        <v>1</v>
      </c>
      <c r="Q481" s="157">
        <v>83055</v>
      </c>
      <c r="R481" s="158">
        <v>83055</v>
      </c>
      <c r="S481" s="159">
        <v>7.2016569282506968E-6</v>
      </c>
      <c r="T481" s="130"/>
      <c r="U481" s="160"/>
    </row>
    <row r="482" spans="1:21" ht="15" customHeight="1" outlineLevel="1" x14ac:dyDescent="0.35">
      <c r="A482" s="129"/>
      <c r="B482" s="146">
        <v>478</v>
      </c>
      <c r="C482" s="169" t="s">
        <v>1308</v>
      </c>
      <c r="D482" s="170"/>
      <c r="E482" s="171"/>
      <c r="F482" s="169"/>
      <c r="G482" s="169"/>
      <c r="H482" s="169"/>
      <c r="I482" s="172"/>
      <c r="J482" s="173"/>
      <c r="K482" s="174">
        <v>1184110</v>
      </c>
      <c r="L482" s="175"/>
      <c r="M482" s="175"/>
      <c r="N482" s="176"/>
      <c r="O482" s="177">
        <v>1184110</v>
      </c>
      <c r="P482" s="178"/>
      <c r="Q482" s="177">
        <v>1184110</v>
      </c>
      <c r="R482" s="179">
        <v>1184110</v>
      </c>
      <c r="S482" s="180">
        <v>1.0267357757282443E-4</v>
      </c>
      <c r="T482" s="130"/>
      <c r="U482" s="160"/>
    </row>
    <row r="483" spans="1:21" ht="15" customHeight="1" outlineLevel="2" x14ac:dyDescent="0.35">
      <c r="A483" s="129"/>
      <c r="B483" s="146">
        <v>479</v>
      </c>
      <c r="C483" s="147" t="s">
        <v>1309</v>
      </c>
      <c r="D483" s="148">
        <v>1034397312</v>
      </c>
      <c r="E483" s="149" t="s">
        <v>1310</v>
      </c>
      <c r="F483" s="147" t="s">
        <v>1030</v>
      </c>
      <c r="G483" s="147" t="s">
        <v>1031</v>
      </c>
      <c r="H483" s="147" t="s">
        <v>1032</v>
      </c>
      <c r="I483" s="150"/>
      <c r="J483" s="151" t="s">
        <v>1035</v>
      </c>
      <c r="K483" s="152">
        <v>2647497</v>
      </c>
      <c r="L483" s="153">
        <v>45443</v>
      </c>
      <c r="M483" s="153">
        <v>45443</v>
      </c>
      <c r="N483" s="154">
        <v>-15</v>
      </c>
      <c r="O483" s="155">
        <v>2647497</v>
      </c>
      <c r="P483" s="156">
        <v>1</v>
      </c>
      <c r="Q483" s="157">
        <v>2647497</v>
      </c>
      <c r="R483" s="158">
        <v>2647497</v>
      </c>
      <c r="S483" s="159">
        <v>2.2956312217895292E-4</v>
      </c>
      <c r="T483" s="130"/>
      <c r="U483" s="160"/>
    </row>
    <row r="484" spans="1:21" ht="15" customHeight="1" outlineLevel="1" x14ac:dyDescent="0.35">
      <c r="A484" s="129"/>
      <c r="B484" s="146">
        <v>480</v>
      </c>
      <c r="C484" s="169" t="s">
        <v>1311</v>
      </c>
      <c r="D484" s="170"/>
      <c r="E484" s="171"/>
      <c r="F484" s="169"/>
      <c r="G484" s="169"/>
      <c r="H484" s="169"/>
      <c r="I484" s="172"/>
      <c r="J484" s="173"/>
      <c r="K484" s="174">
        <v>2647497</v>
      </c>
      <c r="L484" s="175"/>
      <c r="M484" s="175"/>
      <c r="N484" s="176"/>
      <c r="O484" s="177">
        <v>2647497</v>
      </c>
      <c r="P484" s="178"/>
      <c r="Q484" s="177">
        <v>2647497</v>
      </c>
      <c r="R484" s="179">
        <v>2647497</v>
      </c>
      <c r="S484" s="180">
        <v>2.2956312217895292E-4</v>
      </c>
      <c r="T484" s="130"/>
      <c r="U484" s="160"/>
    </row>
    <row r="485" spans="1:21" ht="15" customHeight="1" outlineLevel="2" x14ac:dyDescent="0.35">
      <c r="A485" s="129"/>
      <c r="B485" s="146">
        <v>481</v>
      </c>
      <c r="C485" s="147" t="s">
        <v>1312</v>
      </c>
      <c r="D485" s="148">
        <v>1024527407</v>
      </c>
      <c r="E485" s="149" t="s">
        <v>1313</v>
      </c>
      <c r="F485" s="147" t="s">
        <v>1030</v>
      </c>
      <c r="G485" s="147" t="s">
        <v>1031</v>
      </c>
      <c r="H485" s="147" t="s">
        <v>1032</v>
      </c>
      <c r="I485" s="150"/>
      <c r="J485" s="151" t="s">
        <v>1033</v>
      </c>
      <c r="K485" s="152">
        <v>404633</v>
      </c>
      <c r="L485" s="153">
        <v>45291</v>
      </c>
      <c r="M485" s="153">
        <v>45336</v>
      </c>
      <c r="N485" s="154">
        <v>92</v>
      </c>
      <c r="O485" s="155">
        <v>404633</v>
      </c>
      <c r="P485" s="156">
        <v>1.0130258381379456</v>
      </c>
      <c r="Q485" s="157">
        <v>409903.68396327132</v>
      </c>
      <c r="R485" s="158">
        <v>409903.68396327132</v>
      </c>
      <c r="S485" s="159">
        <v>3.554254055179793E-5</v>
      </c>
      <c r="T485" s="130"/>
      <c r="U485" s="160"/>
    </row>
    <row r="486" spans="1:21" ht="15" customHeight="1" outlineLevel="2" x14ac:dyDescent="0.35">
      <c r="A486" s="129"/>
      <c r="B486" s="146">
        <v>482</v>
      </c>
      <c r="C486" s="147" t="s">
        <v>1312</v>
      </c>
      <c r="D486" s="148">
        <v>1024527407</v>
      </c>
      <c r="E486" s="149" t="s">
        <v>1313</v>
      </c>
      <c r="F486" s="147" t="s">
        <v>1030</v>
      </c>
      <c r="G486" s="147" t="s">
        <v>1031</v>
      </c>
      <c r="H486" s="147" t="s">
        <v>1032</v>
      </c>
      <c r="I486" s="150"/>
      <c r="J486" s="151" t="s">
        <v>1034</v>
      </c>
      <c r="K486" s="152">
        <v>548672</v>
      </c>
      <c r="L486" s="153">
        <v>45292</v>
      </c>
      <c r="M486" s="153">
        <v>45702</v>
      </c>
      <c r="N486" s="154">
        <v>-274</v>
      </c>
      <c r="O486" s="155">
        <v>548672</v>
      </c>
      <c r="P486" s="156">
        <v>1</v>
      </c>
      <c r="Q486" s="157">
        <v>548672</v>
      </c>
      <c r="R486" s="158">
        <v>548672</v>
      </c>
      <c r="S486" s="159">
        <v>4.7575070858312759E-5</v>
      </c>
      <c r="T486" s="130"/>
      <c r="U486" s="160"/>
    </row>
    <row r="487" spans="1:21" ht="15" customHeight="1" outlineLevel="2" x14ac:dyDescent="0.35">
      <c r="A487" s="129"/>
      <c r="B487" s="146">
        <v>483</v>
      </c>
      <c r="C487" s="147" t="s">
        <v>1312</v>
      </c>
      <c r="D487" s="148">
        <v>1024527407</v>
      </c>
      <c r="E487" s="149" t="s">
        <v>1313</v>
      </c>
      <c r="F487" s="147" t="s">
        <v>1030</v>
      </c>
      <c r="G487" s="147" t="s">
        <v>1031</v>
      </c>
      <c r="H487" s="147" t="s">
        <v>1032</v>
      </c>
      <c r="I487" s="150"/>
      <c r="J487" s="151" t="s">
        <v>746</v>
      </c>
      <c r="K487" s="152">
        <v>25175</v>
      </c>
      <c r="L487" s="153">
        <v>45292</v>
      </c>
      <c r="M487" s="153">
        <v>45688</v>
      </c>
      <c r="N487" s="154">
        <v>-260</v>
      </c>
      <c r="O487" s="155">
        <v>25175</v>
      </c>
      <c r="P487" s="156">
        <v>1</v>
      </c>
      <c r="Q487" s="157">
        <v>25175</v>
      </c>
      <c r="R487" s="158">
        <v>25175</v>
      </c>
      <c r="S487" s="159">
        <v>2.1829114823756699E-6</v>
      </c>
      <c r="T487" s="130"/>
      <c r="U487" s="160"/>
    </row>
    <row r="488" spans="1:21" ht="15" customHeight="1" outlineLevel="2" x14ac:dyDescent="0.35">
      <c r="A488" s="129"/>
      <c r="B488" s="146">
        <v>484</v>
      </c>
      <c r="C488" s="147" t="s">
        <v>1312</v>
      </c>
      <c r="D488" s="148">
        <v>1024527407</v>
      </c>
      <c r="E488" s="149" t="s">
        <v>1313</v>
      </c>
      <c r="F488" s="147" t="s">
        <v>1030</v>
      </c>
      <c r="G488" s="147" t="s">
        <v>1031</v>
      </c>
      <c r="H488" s="147" t="s">
        <v>1032</v>
      </c>
      <c r="I488" s="150"/>
      <c r="J488" s="151" t="s">
        <v>199</v>
      </c>
      <c r="K488" s="152">
        <v>552311</v>
      </c>
      <c r="L488" s="153">
        <v>45292</v>
      </c>
      <c r="M488" s="153">
        <v>45473</v>
      </c>
      <c r="N488" s="154">
        <v>-45</v>
      </c>
      <c r="O488" s="155">
        <v>552311</v>
      </c>
      <c r="P488" s="156">
        <v>1</v>
      </c>
      <c r="Q488" s="157">
        <v>552311</v>
      </c>
      <c r="R488" s="158">
        <v>552311</v>
      </c>
      <c r="S488" s="159">
        <v>4.7890606702776116E-5</v>
      </c>
      <c r="T488" s="130"/>
      <c r="U488" s="160"/>
    </row>
    <row r="489" spans="1:21" ht="15" customHeight="1" outlineLevel="2" x14ac:dyDescent="0.35">
      <c r="A489" s="129"/>
      <c r="B489" s="146">
        <v>485</v>
      </c>
      <c r="C489" s="147" t="s">
        <v>1312</v>
      </c>
      <c r="D489" s="148">
        <v>1024527407</v>
      </c>
      <c r="E489" s="149" t="s">
        <v>1313</v>
      </c>
      <c r="F489" s="147" t="s">
        <v>1030</v>
      </c>
      <c r="G489" s="147" t="s">
        <v>1031</v>
      </c>
      <c r="H489" s="147" t="s">
        <v>1032</v>
      </c>
      <c r="I489" s="150"/>
      <c r="J489" s="151" t="s">
        <v>1035</v>
      </c>
      <c r="K489" s="152">
        <v>724266</v>
      </c>
      <c r="L489" s="153">
        <v>45443</v>
      </c>
      <c r="M489" s="153">
        <v>45443</v>
      </c>
      <c r="N489" s="154">
        <v>-15</v>
      </c>
      <c r="O489" s="155">
        <v>724266</v>
      </c>
      <c r="P489" s="156">
        <v>1</v>
      </c>
      <c r="Q489" s="157">
        <v>724266</v>
      </c>
      <c r="R489" s="158">
        <v>724266</v>
      </c>
      <c r="S489" s="159">
        <v>6.2800737544957191E-5</v>
      </c>
      <c r="T489" s="130"/>
      <c r="U489" s="160"/>
    </row>
    <row r="490" spans="1:21" ht="15" customHeight="1" outlineLevel="2" x14ac:dyDescent="0.35">
      <c r="A490" s="129"/>
      <c r="B490" s="146">
        <v>486</v>
      </c>
      <c r="C490" s="147" t="s">
        <v>1312</v>
      </c>
      <c r="D490" s="148">
        <v>1024527407</v>
      </c>
      <c r="E490" s="149" t="s">
        <v>1313</v>
      </c>
      <c r="F490" s="147" t="s">
        <v>1030</v>
      </c>
      <c r="G490" s="147" t="s">
        <v>1031</v>
      </c>
      <c r="H490" s="147" t="s">
        <v>1032</v>
      </c>
      <c r="I490" s="150"/>
      <c r="J490" s="151" t="s">
        <v>748</v>
      </c>
      <c r="K490" s="152">
        <v>447922</v>
      </c>
      <c r="L490" s="153" t="s">
        <v>1036</v>
      </c>
      <c r="M490" s="153" t="s">
        <v>1036</v>
      </c>
      <c r="N490" s="154">
        <v>0</v>
      </c>
      <c r="O490" s="155">
        <v>447922</v>
      </c>
      <c r="P490" s="156">
        <v>1</v>
      </c>
      <c r="Q490" s="157">
        <v>447922</v>
      </c>
      <c r="R490" s="158">
        <v>447922</v>
      </c>
      <c r="S490" s="159">
        <v>3.883908945416782E-5</v>
      </c>
      <c r="T490" s="130"/>
      <c r="U490" s="160"/>
    </row>
    <row r="491" spans="1:21" ht="15" customHeight="1" outlineLevel="1" x14ac:dyDescent="0.35">
      <c r="A491" s="129"/>
      <c r="B491" s="146">
        <v>487</v>
      </c>
      <c r="C491" s="169" t="s">
        <v>1314</v>
      </c>
      <c r="D491" s="170"/>
      <c r="E491" s="171"/>
      <c r="F491" s="169"/>
      <c r="G491" s="169"/>
      <c r="H491" s="169"/>
      <c r="I491" s="172"/>
      <c r="J491" s="173"/>
      <c r="K491" s="174">
        <v>2702979</v>
      </c>
      <c r="L491" s="175"/>
      <c r="M491" s="175"/>
      <c r="N491" s="176"/>
      <c r="O491" s="177">
        <v>2702979</v>
      </c>
      <c r="P491" s="178"/>
      <c r="Q491" s="177">
        <v>2708249.6839632713</v>
      </c>
      <c r="R491" s="179">
        <v>2708249.6839632713</v>
      </c>
      <c r="S491" s="180">
        <v>2.348309565943875E-4</v>
      </c>
      <c r="T491" s="130"/>
      <c r="U491" s="160"/>
    </row>
    <row r="492" spans="1:21" ht="15" customHeight="1" outlineLevel="2" x14ac:dyDescent="0.35">
      <c r="A492" s="129"/>
      <c r="B492" s="146">
        <v>488</v>
      </c>
      <c r="C492" s="147" t="s">
        <v>1315</v>
      </c>
      <c r="D492" s="148">
        <v>31412129</v>
      </c>
      <c r="E492" s="149" t="s">
        <v>1316</v>
      </c>
      <c r="F492" s="147" t="s">
        <v>1030</v>
      </c>
      <c r="G492" s="147" t="s">
        <v>1031</v>
      </c>
      <c r="H492" s="147" t="s">
        <v>1317</v>
      </c>
      <c r="I492" s="150"/>
      <c r="J492" s="151" t="s">
        <v>1033</v>
      </c>
      <c r="K492" s="152">
        <v>1666667</v>
      </c>
      <c r="L492" s="153">
        <v>45291</v>
      </c>
      <c r="M492" s="153">
        <v>45336</v>
      </c>
      <c r="N492" s="154">
        <v>92</v>
      </c>
      <c r="O492" s="155">
        <v>1666667</v>
      </c>
      <c r="P492" s="156">
        <v>1.0130258381379456</v>
      </c>
      <c r="Q492" s="157">
        <v>1688376.7345718553</v>
      </c>
      <c r="R492" s="158">
        <v>1688376.7345718553</v>
      </c>
      <c r="S492" s="159">
        <v>1.463982903862102E-4</v>
      </c>
      <c r="T492" s="130"/>
      <c r="U492" s="160"/>
    </row>
    <row r="493" spans="1:21" ht="15" customHeight="1" outlineLevel="2" x14ac:dyDescent="0.35">
      <c r="A493" s="129"/>
      <c r="B493" s="146">
        <v>489</v>
      </c>
      <c r="C493" s="147" t="s">
        <v>1315</v>
      </c>
      <c r="D493" s="148">
        <v>31412129</v>
      </c>
      <c r="E493" s="149" t="s">
        <v>1316</v>
      </c>
      <c r="F493" s="147" t="s">
        <v>1030</v>
      </c>
      <c r="G493" s="147" t="s">
        <v>1031</v>
      </c>
      <c r="H493" s="147" t="s">
        <v>1317</v>
      </c>
      <c r="I493" s="150"/>
      <c r="J493" s="151" t="s">
        <v>1034</v>
      </c>
      <c r="K493" s="152">
        <v>3777777</v>
      </c>
      <c r="L493" s="153">
        <v>45292</v>
      </c>
      <c r="M493" s="153">
        <v>45702</v>
      </c>
      <c r="N493" s="154">
        <v>-274</v>
      </c>
      <c r="O493" s="155">
        <v>3777777</v>
      </c>
      <c r="P493" s="156">
        <v>1</v>
      </c>
      <c r="Q493" s="157">
        <v>3777777</v>
      </c>
      <c r="R493" s="158">
        <v>3777777</v>
      </c>
      <c r="S493" s="159">
        <v>3.2756912775192503E-4</v>
      </c>
      <c r="T493" s="130"/>
      <c r="U493" s="160"/>
    </row>
    <row r="494" spans="1:21" ht="15" customHeight="1" outlineLevel="2" x14ac:dyDescent="0.35">
      <c r="A494" s="129"/>
      <c r="B494" s="146">
        <v>490</v>
      </c>
      <c r="C494" s="147" t="s">
        <v>1315</v>
      </c>
      <c r="D494" s="148">
        <v>31412129</v>
      </c>
      <c r="E494" s="149" t="s">
        <v>1316</v>
      </c>
      <c r="F494" s="147" t="s">
        <v>1030</v>
      </c>
      <c r="G494" s="147" t="s">
        <v>1031</v>
      </c>
      <c r="H494" s="147" t="s">
        <v>1317</v>
      </c>
      <c r="I494" s="150"/>
      <c r="J494" s="151" t="s">
        <v>746</v>
      </c>
      <c r="K494" s="152">
        <v>173333</v>
      </c>
      <c r="L494" s="153">
        <v>45292</v>
      </c>
      <c r="M494" s="153">
        <v>45688</v>
      </c>
      <c r="N494" s="154">
        <v>-260</v>
      </c>
      <c r="O494" s="155">
        <v>173333</v>
      </c>
      <c r="P494" s="156">
        <v>1</v>
      </c>
      <c r="Q494" s="157">
        <v>173333</v>
      </c>
      <c r="R494" s="158">
        <v>173333</v>
      </c>
      <c r="S494" s="159">
        <v>1.502961652332163E-5</v>
      </c>
      <c r="T494" s="130"/>
      <c r="U494" s="160"/>
    </row>
    <row r="495" spans="1:21" ht="15" customHeight="1" outlineLevel="2" x14ac:dyDescent="0.35">
      <c r="A495" s="129"/>
      <c r="B495" s="146">
        <v>491</v>
      </c>
      <c r="C495" s="147" t="s">
        <v>1315</v>
      </c>
      <c r="D495" s="148">
        <v>31412129</v>
      </c>
      <c r="E495" s="149" t="s">
        <v>1316</v>
      </c>
      <c r="F495" s="147" t="s">
        <v>1030</v>
      </c>
      <c r="G495" s="147" t="s">
        <v>1031</v>
      </c>
      <c r="H495" s="147" t="s">
        <v>1317</v>
      </c>
      <c r="I495" s="150"/>
      <c r="J495" s="151" t="s">
        <v>199</v>
      </c>
      <c r="K495" s="152">
        <v>3777777</v>
      </c>
      <c r="L495" s="153">
        <v>45292</v>
      </c>
      <c r="M495" s="153">
        <v>45473</v>
      </c>
      <c r="N495" s="154">
        <v>-45</v>
      </c>
      <c r="O495" s="155">
        <v>3777777</v>
      </c>
      <c r="P495" s="156">
        <v>1</v>
      </c>
      <c r="Q495" s="157">
        <v>3777777</v>
      </c>
      <c r="R495" s="158">
        <v>3777777</v>
      </c>
      <c r="S495" s="159">
        <v>3.2756912775192503E-4</v>
      </c>
      <c r="T495" s="130"/>
      <c r="U495" s="160"/>
    </row>
    <row r="496" spans="1:21" ht="15" customHeight="1" outlineLevel="2" x14ac:dyDescent="0.35">
      <c r="A496" s="129"/>
      <c r="B496" s="146">
        <v>492</v>
      </c>
      <c r="C496" s="147" t="s">
        <v>1315</v>
      </c>
      <c r="D496" s="148">
        <v>31412129</v>
      </c>
      <c r="E496" s="149" t="s">
        <v>1316</v>
      </c>
      <c r="F496" s="147" t="s">
        <v>1030</v>
      </c>
      <c r="G496" s="147" t="s">
        <v>1031</v>
      </c>
      <c r="H496" s="147" t="s">
        <v>1317</v>
      </c>
      <c r="I496" s="150"/>
      <c r="J496" s="151" t="s">
        <v>1035</v>
      </c>
      <c r="K496" s="152">
        <v>4501666</v>
      </c>
      <c r="L496" s="153">
        <v>45443</v>
      </c>
      <c r="M496" s="153">
        <v>45443</v>
      </c>
      <c r="N496" s="154">
        <v>-15</v>
      </c>
      <c r="O496" s="155">
        <v>4501666</v>
      </c>
      <c r="P496" s="156">
        <v>1</v>
      </c>
      <c r="Q496" s="157">
        <v>4501666</v>
      </c>
      <c r="R496" s="158">
        <v>4501666</v>
      </c>
      <c r="S496" s="159">
        <v>3.9033717581807959E-4</v>
      </c>
      <c r="T496" s="130"/>
      <c r="U496" s="160"/>
    </row>
    <row r="497" spans="1:21" ht="15" customHeight="1" outlineLevel="2" x14ac:dyDescent="0.35">
      <c r="A497" s="129"/>
      <c r="B497" s="146">
        <v>493</v>
      </c>
      <c r="C497" s="147" t="s">
        <v>1315</v>
      </c>
      <c r="D497" s="148">
        <v>31412129</v>
      </c>
      <c r="E497" s="149" t="s">
        <v>1316</v>
      </c>
      <c r="F497" s="147" t="s">
        <v>1030</v>
      </c>
      <c r="G497" s="147" t="s">
        <v>1031</v>
      </c>
      <c r="H497" s="147" t="s">
        <v>1317</v>
      </c>
      <c r="I497" s="150"/>
      <c r="J497" s="151" t="s">
        <v>748</v>
      </c>
      <c r="K497" s="152">
        <v>2722222</v>
      </c>
      <c r="L497" s="153" t="s">
        <v>1036</v>
      </c>
      <c r="M497" s="153" t="s">
        <v>1036</v>
      </c>
      <c r="N497" s="154">
        <v>0</v>
      </c>
      <c r="O497" s="155">
        <v>2722222</v>
      </c>
      <c r="P497" s="156">
        <v>1</v>
      </c>
      <c r="Q497" s="157">
        <v>2722222</v>
      </c>
      <c r="R497" s="158">
        <v>2722222</v>
      </c>
      <c r="S497" s="159">
        <v>2.3604248903180382E-4</v>
      </c>
      <c r="T497" s="130"/>
      <c r="U497" s="160"/>
    </row>
    <row r="498" spans="1:21" ht="15" customHeight="1" outlineLevel="1" x14ac:dyDescent="0.35">
      <c r="A498" s="129"/>
      <c r="B498" s="146">
        <v>494</v>
      </c>
      <c r="C498" s="169" t="s">
        <v>1318</v>
      </c>
      <c r="D498" s="170"/>
      <c r="E498" s="171"/>
      <c r="F498" s="169"/>
      <c r="G498" s="169"/>
      <c r="H498" s="169"/>
      <c r="I498" s="172"/>
      <c r="J498" s="173"/>
      <c r="K498" s="174">
        <v>16619442</v>
      </c>
      <c r="L498" s="175"/>
      <c r="M498" s="175"/>
      <c r="N498" s="176"/>
      <c r="O498" s="177">
        <v>16619442</v>
      </c>
      <c r="P498" s="178"/>
      <c r="Q498" s="177">
        <v>16641151.734571856</v>
      </c>
      <c r="R498" s="179">
        <v>16641151.734571856</v>
      </c>
      <c r="S498" s="180">
        <v>1.4429458272632654E-3</v>
      </c>
      <c r="T498" s="130"/>
      <c r="U498" s="160"/>
    </row>
    <row r="499" spans="1:21" ht="15" customHeight="1" outlineLevel="2" x14ac:dyDescent="0.35">
      <c r="A499" s="129"/>
      <c r="B499" s="146">
        <v>495</v>
      </c>
      <c r="C499" s="147" t="s">
        <v>1319</v>
      </c>
      <c r="D499" s="148">
        <v>80854985</v>
      </c>
      <c r="E499" s="149" t="s">
        <v>1320</v>
      </c>
      <c r="F499" s="147" t="s">
        <v>1030</v>
      </c>
      <c r="G499" s="147" t="s">
        <v>1031</v>
      </c>
      <c r="H499" s="147" t="s">
        <v>1032</v>
      </c>
      <c r="I499" s="150"/>
      <c r="J499" s="151" t="s">
        <v>1033</v>
      </c>
      <c r="K499" s="152">
        <v>1954355</v>
      </c>
      <c r="L499" s="153">
        <v>45291</v>
      </c>
      <c r="M499" s="153">
        <v>45336</v>
      </c>
      <c r="N499" s="154">
        <v>92</v>
      </c>
      <c r="O499" s="155">
        <v>1954355</v>
      </c>
      <c r="P499" s="156">
        <v>1.0130258381379456</v>
      </c>
      <c r="Q499" s="157">
        <v>1979812.1118940846</v>
      </c>
      <c r="R499" s="158">
        <v>1979812.1118940846</v>
      </c>
      <c r="S499" s="159">
        <v>1.7166850415094428E-4</v>
      </c>
      <c r="T499" s="130"/>
      <c r="U499" s="160"/>
    </row>
    <row r="500" spans="1:21" ht="15" customHeight="1" outlineLevel="2" x14ac:dyDescent="0.35">
      <c r="A500" s="129"/>
      <c r="B500" s="146">
        <v>496</v>
      </c>
      <c r="C500" s="147" t="s">
        <v>1319</v>
      </c>
      <c r="D500" s="148">
        <v>80854985</v>
      </c>
      <c r="E500" s="149" t="s">
        <v>1320</v>
      </c>
      <c r="F500" s="147" t="s">
        <v>1030</v>
      </c>
      <c r="G500" s="147" t="s">
        <v>1031</v>
      </c>
      <c r="H500" s="147" t="s">
        <v>1032</v>
      </c>
      <c r="I500" s="150"/>
      <c r="J500" s="151" t="s">
        <v>1034</v>
      </c>
      <c r="K500" s="152">
        <v>742378</v>
      </c>
      <c r="L500" s="153">
        <v>45292</v>
      </c>
      <c r="M500" s="153">
        <v>45702</v>
      </c>
      <c r="N500" s="154">
        <v>-274</v>
      </c>
      <c r="O500" s="155">
        <v>742378</v>
      </c>
      <c r="P500" s="156">
        <v>1</v>
      </c>
      <c r="Q500" s="157">
        <v>742378</v>
      </c>
      <c r="R500" s="158">
        <v>742378</v>
      </c>
      <c r="S500" s="159">
        <v>6.437121987936783E-5</v>
      </c>
      <c r="T500" s="130"/>
      <c r="U500" s="160"/>
    </row>
    <row r="501" spans="1:21" ht="15" customHeight="1" outlineLevel="2" x14ac:dyDescent="0.35">
      <c r="A501" s="129"/>
      <c r="B501" s="146">
        <v>497</v>
      </c>
      <c r="C501" s="147" t="s">
        <v>1319</v>
      </c>
      <c r="D501" s="148">
        <v>80854985</v>
      </c>
      <c r="E501" s="149" t="s">
        <v>1320</v>
      </c>
      <c r="F501" s="147" t="s">
        <v>1030</v>
      </c>
      <c r="G501" s="147" t="s">
        <v>1031</v>
      </c>
      <c r="H501" s="147" t="s">
        <v>1032</v>
      </c>
      <c r="I501" s="150"/>
      <c r="J501" s="151" t="s">
        <v>746</v>
      </c>
      <c r="K501" s="152">
        <v>34063</v>
      </c>
      <c r="L501" s="153">
        <v>45292</v>
      </c>
      <c r="M501" s="153">
        <v>45688</v>
      </c>
      <c r="N501" s="154">
        <v>-260</v>
      </c>
      <c r="O501" s="155">
        <v>34063</v>
      </c>
      <c r="P501" s="156">
        <v>1</v>
      </c>
      <c r="Q501" s="157">
        <v>34063</v>
      </c>
      <c r="R501" s="158">
        <v>34063</v>
      </c>
      <c r="S501" s="159">
        <v>2.9535854547830171E-6</v>
      </c>
      <c r="T501" s="130"/>
      <c r="U501" s="160"/>
    </row>
    <row r="502" spans="1:21" ht="15" customHeight="1" outlineLevel="2" x14ac:dyDescent="0.35">
      <c r="A502" s="129"/>
      <c r="B502" s="146">
        <v>498</v>
      </c>
      <c r="C502" s="147" t="s">
        <v>1319</v>
      </c>
      <c r="D502" s="148">
        <v>80854985</v>
      </c>
      <c r="E502" s="149" t="s">
        <v>1320</v>
      </c>
      <c r="F502" s="147" t="s">
        <v>1030</v>
      </c>
      <c r="G502" s="147" t="s">
        <v>1031</v>
      </c>
      <c r="H502" s="147" t="s">
        <v>1032</v>
      </c>
      <c r="I502" s="150"/>
      <c r="J502" s="151" t="s">
        <v>199</v>
      </c>
      <c r="K502" s="152">
        <v>744222</v>
      </c>
      <c r="L502" s="153">
        <v>45292</v>
      </c>
      <c r="M502" s="153">
        <v>45473</v>
      </c>
      <c r="N502" s="154">
        <v>-45</v>
      </c>
      <c r="O502" s="155">
        <v>744222</v>
      </c>
      <c r="P502" s="156">
        <v>1</v>
      </c>
      <c r="Q502" s="157">
        <v>744222</v>
      </c>
      <c r="R502" s="158">
        <v>744222</v>
      </c>
      <c r="S502" s="159">
        <v>6.4531112184174218E-5</v>
      </c>
      <c r="T502" s="130"/>
      <c r="U502" s="160"/>
    </row>
    <row r="503" spans="1:21" ht="15" customHeight="1" outlineLevel="2" x14ac:dyDescent="0.35">
      <c r="A503" s="129"/>
      <c r="B503" s="146">
        <v>499</v>
      </c>
      <c r="C503" s="147" t="s">
        <v>1319</v>
      </c>
      <c r="D503" s="148">
        <v>80854985</v>
      </c>
      <c r="E503" s="149" t="s">
        <v>1320</v>
      </c>
      <c r="F503" s="147" t="s">
        <v>1030</v>
      </c>
      <c r="G503" s="147" t="s">
        <v>1031</v>
      </c>
      <c r="H503" s="147" t="s">
        <v>1032</v>
      </c>
      <c r="I503" s="150"/>
      <c r="J503" s="151" t="s">
        <v>1035</v>
      </c>
      <c r="K503" s="152">
        <v>1208232</v>
      </c>
      <c r="L503" s="153">
        <v>45443</v>
      </c>
      <c r="M503" s="153">
        <v>45443</v>
      </c>
      <c r="N503" s="154">
        <v>-15</v>
      </c>
      <c r="O503" s="155">
        <v>1208232</v>
      </c>
      <c r="P503" s="156">
        <v>1</v>
      </c>
      <c r="Q503" s="157">
        <v>1208232</v>
      </c>
      <c r="R503" s="158">
        <v>1208232</v>
      </c>
      <c r="S503" s="159">
        <v>1.0476518395923419E-4</v>
      </c>
      <c r="T503" s="130"/>
      <c r="U503" s="160"/>
    </row>
    <row r="504" spans="1:21" ht="15" customHeight="1" outlineLevel="2" x14ac:dyDescent="0.35">
      <c r="A504" s="129"/>
      <c r="B504" s="146">
        <v>500</v>
      </c>
      <c r="C504" s="147" t="s">
        <v>1319</v>
      </c>
      <c r="D504" s="148">
        <v>80854985</v>
      </c>
      <c r="E504" s="149" t="s">
        <v>1320</v>
      </c>
      <c r="F504" s="147" t="s">
        <v>1030</v>
      </c>
      <c r="G504" s="147" t="s">
        <v>1031</v>
      </c>
      <c r="H504" s="147" t="s">
        <v>1032</v>
      </c>
      <c r="I504" s="150"/>
      <c r="J504" s="151" t="s">
        <v>748</v>
      </c>
      <c r="K504" s="152">
        <v>1551552</v>
      </c>
      <c r="L504" s="153" t="s">
        <v>1036</v>
      </c>
      <c r="M504" s="153" t="s">
        <v>1036</v>
      </c>
      <c r="N504" s="154">
        <v>0</v>
      </c>
      <c r="O504" s="155">
        <v>1551552</v>
      </c>
      <c r="P504" s="156">
        <v>1</v>
      </c>
      <c r="Q504" s="157">
        <v>1551552</v>
      </c>
      <c r="R504" s="158">
        <v>1551552</v>
      </c>
      <c r="S504" s="159">
        <v>1.3453428704281772E-4</v>
      </c>
      <c r="T504" s="130"/>
      <c r="U504" s="160"/>
    </row>
    <row r="505" spans="1:21" ht="15" customHeight="1" outlineLevel="1" x14ac:dyDescent="0.35">
      <c r="A505" s="129"/>
      <c r="B505" s="146">
        <v>501</v>
      </c>
      <c r="C505" s="169" t="s">
        <v>1321</v>
      </c>
      <c r="D505" s="170"/>
      <c r="E505" s="171"/>
      <c r="F505" s="169"/>
      <c r="G505" s="169"/>
      <c r="H505" s="169"/>
      <c r="I505" s="172"/>
      <c r="J505" s="173"/>
      <c r="K505" s="174">
        <v>6234802</v>
      </c>
      <c r="L505" s="175"/>
      <c r="M505" s="175"/>
      <c r="N505" s="176"/>
      <c r="O505" s="177">
        <v>6234802</v>
      </c>
      <c r="P505" s="178"/>
      <c r="Q505" s="177">
        <v>6260259.1118940841</v>
      </c>
      <c r="R505" s="179">
        <v>6260259.1118940841</v>
      </c>
      <c r="S505" s="180">
        <v>5.4282389267132131E-4</v>
      </c>
      <c r="T505" s="130"/>
      <c r="U505" s="160"/>
    </row>
    <row r="506" spans="1:21" ht="15" customHeight="1" outlineLevel="2" x14ac:dyDescent="0.35">
      <c r="A506" s="129"/>
      <c r="B506" s="146">
        <v>502</v>
      </c>
      <c r="C506" s="147" t="s">
        <v>1322</v>
      </c>
      <c r="D506" s="148">
        <v>98384155</v>
      </c>
      <c r="E506" s="149" t="s">
        <v>1323</v>
      </c>
      <c r="F506" s="147" t="s">
        <v>1030</v>
      </c>
      <c r="G506" s="147" t="s">
        <v>1031</v>
      </c>
      <c r="H506" s="147" t="s">
        <v>1032</v>
      </c>
      <c r="I506" s="150"/>
      <c r="J506" s="151" t="s">
        <v>1033</v>
      </c>
      <c r="K506" s="152">
        <v>1300606</v>
      </c>
      <c r="L506" s="153">
        <v>45291</v>
      </c>
      <c r="M506" s="153">
        <v>45336</v>
      </c>
      <c r="N506" s="154">
        <v>92</v>
      </c>
      <c r="O506" s="155">
        <v>1300606</v>
      </c>
      <c r="P506" s="156">
        <v>1.0130258381379456</v>
      </c>
      <c r="Q506" s="157">
        <v>1317547.4832372409</v>
      </c>
      <c r="R506" s="158">
        <v>1317547.4832372409</v>
      </c>
      <c r="S506" s="159">
        <v>1.1424387407085359E-4</v>
      </c>
      <c r="T506" s="130"/>
      <c r="U506" s="160"/>
    </row>
    <row r="507" spans="1:21" ht="15" customHeight="1" outlineLevel="2" x14ac:dyDescent="0.35">
      <c r="A507" s="129"/>
      <c r="B507" s="146">
        <v>503</v>
      </c>
      <c r="C507" s="147" t="s">
        <v>1322</v>
      </c>
      <c r="D507" s="148">
        <v>98384155</v>
      </c>
      <c r="E507" s="149" t="s">
        <v>1323</v>
      </c>
      <c r="F507" s="147" t="s">
        <v>1030</v>
      </c>
      <c r="G507" s="147" t="s">
        <v>1031</v>
      </c>
      <c r="H507" s="147" t="s">
        <v>1032</v>
      </c>
      <c r="I507" s="150"/>
      <c r="J507" s="151" t="s">
        <v>1034</v>
      </c>
      <c r="K507" s="152">
        <v>531278</v>
      </c>
      <c r="L507" s="153">
        <v>45292</v>
      </c>
      <c r="M507" s="153">
        <v>45702</v>
      </c>
      <c r="N507" s="154">
        <v>-274</v>
      </c>
      <c r="O507" s="155">
        <v>531278</v>
      </c>
      <c r="P507" s="156">
        <v>1</v>
      </c>
      <c r="Q507" s="157">
        <v>531278</v>
      </c>
      <c r="R507" s="158">
        <v>531278</v>
      </c>
      <c r="S507" s="159">
        <v>4.6066845939764895E-5</v>
      </c>
      <c r="T507" s="130"/>
      <c r="U507" s="160"/>
    </row>
    <row r="508" spans="1:21" ht="15" customHeight="1" outlineLevel="2" x14ac:dyDescent="0.35">
      <c r="A508" s="129"/>
      <c r="B508" s="146">
        <v>504</v>
      </c>
      <c r="C508" s="147" t="s">
        <v>1322</v>
      </c>
      <c r="D508" s="148">
        <v>98384155</v>
      </c>
      <c r="E508" s="149" t="s">
        <v>1323</v>
      </c>
      <c r="F508" s="147" t="s">
        <v>1030</v>
      </c>
      <c r="G508" s="147" t="s">
        <v>1031</v>
      </c>
      <c r="H508" s="147" t="s">
        <v>1032</v>
      </c>
      <c r="I508" s="150"/>
      <c r="J508" s="151" t="s">
        <v>746</v>
      </c>
      <c r="K508" s="152">
        <v>23678</v>
      </c>
      <c r="L508" s="153">
        <v>45292</v>
      </c>
      <c r="M508" s="153">
        <v>45688</v>
      </c>
      <c r="N508" s="154">
        <v>-260</v>
      </c>
      <c r="O508" s="155">
        <v>23678</v>
      </c>
      <c r="P508" s="156">
        <v>1</v>
      </c>
      <c r="Q508" s="157">
        <v>23678</v>
      </c>
      <c r="R508" s="158">
        <v>23678</v>
      </c>
      <c r="S508" s="159">
        <v>2.053107371586539E-6</v>
      </c>
      <c r="T508" s="130"/>
      <c r="U508" s="160"/>
    </row>
    <row r="509" spans="1:21" ht="15" customHeight="1" outlineLevel="2" x14ac:dyDescent="0.35">
      <c r="A509" s="129"/>
      <c r="B509" s="146">
        <v>505</v>
      </c>
      <c r="C509" s="147" t="s">
        <v>1322</v>
      </c>
      <c r="D509" s="148">
        <v>98384155</v>
      </c>
      <c r="E509" s="149" t="s">
        <v>1323</v>
      </c>
      <c r="F509" s="147" t="s">
        <v>1030</v>
      </c>
      <c r="G509" s="147" t="s">
        <v>1031</v>
      </c>
      <c r="H509" s="147" t="s">
        <v>1032</v>
      </c>
      <c r="I509" s="150"/>
      <c r="J509" s="151" t="s">
        <v>199</v>
      </c>
      <c r="K509" s="152">
        <v>552311</v>
      </c>
      <c r="L509" s="153">
        <v>45292</v>
      </c>
      <c r="M509" s="153">
        <v>45473</v>
      </c>
      <c r="N509" s="154">
        <v>-45</v>
      </c>
      <c r="O509" s="155">
        <v>552311</v>
      </c>
      <c r="P509" s="156">
        <v>1</v>
      </c>
      <c r="Q509" s="157">
        <v>552311</v>
      </c>
      <c r="R509" s="158">
        <v>552311</v>
      </c>
      <c r="S509" s="159">
        <v>4.7890606702776116E-5</v>
      </c>
      <c r="T509" s="130"/>
      <c r="U509" s="160"/>
    </row>
    <row r="510" spans="1:21" ht="15" customHeight="1" outlineLevel="2" x14ac:dyDescent="0.35">
      <c r="A510" s="129"/>
      <c r="B510" s="146">
        <v>506</v>
      </c>
      <c r="C510" s="147" t="s">
        <v>1322</v>
      </c>
      <c r="D510" s="148">
        <v>98384155</v>
      </c>
      <c r="E510" s="149" t="s">
        <v>1323</v>
      </c>
      <c r="F510" s="147" t="s">
        <v>1030</v>
      </c>
      <c r="G510" s="147" t="s">
        <v>1031</v>
      </c>
      <c r="H510" s="147" t="s">
        <v>1032</v>
      </c>
      <c r="I510" s="150"/>
      <c r="J510" s="151" t="s">
        <v>1035</v>
      </c>
      <c r="K510" s="152">
        <v>1144266</v>
      </c>
      <c r="L510" s="153">
        <v>45443</v>
      </c>
      <c r="M510" s="153">
        <v>45443</v>
      </c>
      <c r="N510" s="154">
        <v>-15</v>
      </c>
      <c r="O510" s="155">
        <v>1144266</v>
      </c>
      <c r="P510" s="156">
        <v>1</v>
      </c>
      <c r="Q510" s="157">
        <v>1144266</v>
      </c>
      <c r="R510" s="158">
        <v>1144266</v>
      </c>
      <c r="S510" s="159">
        <v>9.921872453990382E-5</v>
      </c>
      <c r="T510" s="130"/>
      <c r="U510" s="160"/>
    </row>
    <row r="511" spans="1:21" ht="15" customHeight="1" outlineLevel="2" x14ac:dyDescent="0.35">
      <c r="A511" s="129"/>
      <c r="B511" s="146">
        <v>507</v>
      </c>
      <c r="C511" s="147" t="s">
        <v>1322</v>
      </c>
      <c r="D511" s="148">
        <v>98384155</v>
      </c>
      <c r="E511" s="149" t="s">
        <v>1323</v>
      </c>
      <c r="F511" s="147" t="s">
        <v>1030</v>
      </c>
      <c r="G511" s="147" t="s">
        <v>1031</v>
      </c>
      <c r="H511" s="147" t="s">
        <v>1032</v>
      </c>
      <c r="I511" s="150"/>
      <c r="J511" s="151" t="s">
        <v>748</v>
      </c>
      <c r="K511" s="152">
        <v>1906522</v>
      </c>
      <c r="L511" s="153" t="s">
        <v>1036</v>
      </c>
      <c r="M511" s="153" t="s">
        <v>1036</v>
      </c>
      <c r="N511" s="154">
        <v>0</v>
      </c>
      <c r="O511" s="155">
        <v>1906522</v>
      </c>
      <c r="P511" s="156">
        <v>1</v>
      </c>
      <c r="Q511" s="157">
        <v>1906522</v>
      </c>
      <c r="R511" s="158">
        <v>1906522</v>
      </c>
      <c r="S511" s="159">
        <v>1.6531355571804677E-4</v>
      </c>
      <c r="T511" s="130"/>
      <c r="U511" s="160"/>
    </row>
    <row r="512" spans="1:21" ht="15" customHeight="1" outlineLevel="1" x14ac:dyDescent="0.35">
      <c r="A512" s="129"/>
      <c r="B512" s="146">
        <v>508</v>
      </c>
      <c r="C512" s="169" t="s">
        <v>1324</v>
      </c>
      <c r="D512" s="170"/>
      <c r="E512" s="171"/>
      <c r="F512" s="169"/>
      <c r="G512" s="169"/>
      <c r="H512" s="169"/>
      <c r="I512" s="172"/>
      <c r="J512" s="173"/>
      <c r="K512" s="174">
        <v>5458661</v>
      </c>
      <c r="L512" s="175"/>
      <c r="M512" s="175"/>
      <c r="N512" s="176"/>
      <c r="O512" s="177">
        <v>5458661</v>
      </c>
      <c r="P512" s="178"/>
      <c r="Q512" s="177">
        <v>5475602.4832372405</v>
      </c>
      <c r="R512" s="179">
        <v>5475602.4832372405</v>
      </c>
      <c r="S512" s="180">
        <v>4.7478671434293175E-4</v>
      </c>
      <c r="T512" s="130"/>
      <c r="U512" s="160"/>
    </row>
    <row r="513" spans="1:21" ht="15" customHeight="1" outlineLevel="2" x14ac:dyDescent="0.35">
      <c r="A513" s="129"/>
      <c r="B513" s="146">
        <v>509</v>
      </c>
      <c r="C513" s="147" t="s">
        <v>1325</v>
      </c>
      <c r="D513" s="148">
        <v>52200092</v>
      </c>
      <c r="E513" s="149" t="s">
        <v>1326</v>
      </c>
      <c r="F513" s="147" t="s">
        <v>1030</v>
      </c>
      <c r="G513" s="147" t="s">
        <v>1031</v>
      </c>
      <c r="H513" s="147" t="s">
        <v>1032</v>
      </c>
      <c r="I513" s="150"/>
      <c r="J513" s="151" t="s">
        <v>1033</v>
      </c>
      <c r="K513" s="152">
        <v>3445731</v>
      </c>
      <c r="L513" s="153">
        <v>45291</v>
      </c>
      <c r="M513" s="153">
        <v>45336</v>
      </c>
      <c r="N513" s="154">
        <v>92</v>
      </c>
      <c r="O513" s="155">
        <v>3445731</v>
      </c>
      <c r="P513" s="156">
        <v>1.0130258381379456</v>
      </c>
      <c r="Q513" s="157">
        <v>3490614.5342729012</v>
      </c>
      <c r="R513" s="158">
        <v>3490614.5342729012</v>
      </c>
      <c r="S513" s="159">
        <v>3.0266941598457669E-4</v>
      </c>
      <c r="T513" s="130"/>
      <c r="U513" s="160"/>
    </row>
    <row r="514" spans="1:21" ht="15" customHeight="1" outlineLevel="2" x14ac:dyDescent="0.35">
      <c r="A514" s="129"/>
      <c r="B514" s="146">
        <v>510</v>
      </c>
      <c r="C514" s="147" t="s">
        <v>1325</v>
      </c>
      <c r="D514" s="148">
        <v>52200092</v>
      </c>
      <c r="E514" s="149" t="s">
        <v>1326</v>
      </c>
      <c r="F514" s="147" t="s">
        <v>1030</v>
      </c>
      <c r="G514" s="147" t="s">
        <v>1031</v>
      </c>
      <c r="H514" s="147" t="s">
        <v>1032</v>
      </c>
      <c r="I514" s="150"/>
      <c r="J514" s="151" t="s">
        <v>1034</v>
      </c>
      <c r="K514" s="152">
        <v>1226495</v>
      </c>
      <c r="L514" s="153">
        <v>45292</v>
      </c>
      <c r="M514" s="153">
        <v>45702</v>
      </c>
      <c r="N514" s="154">
        <v>-274</v>
      </c>
      <c r="O514" s="155">
        <v>1226495</v>
      </c>
      <c r="P514" s="156">
        <v>1</v>
      </c>
      <c r="Q514" s="157">
        <v>1226495</v>
      </c>
      <c r="R514" s="158">
        <v>1226495</v>
      </c>
      <c r="S514" s="159">
        <v>1.0634875942706445E-4</v>
      </c>
      <c r="T514" s="130"/>
      <c r="U514" s="160"/>
    </row>
    <row r="515" spans="1:21" ht="15" customHeight="1" outlineLevel="2" x14ac:dyDescent="0.35">
      <c r="A515" s="129"/>
      <c r="B515" s="146">
        <v>511</v>
      </c>
      <c r="C515" s="147" t="s">
        <v>1325</v>
      </c>
      <c r="D515" s="148">
        <v>52200092</v>
      </c>
      <c r="E515" s="149" t="s">
        <v>1326</v>
      </c>
      <c r="F515" s="147" t="s">
        <v>1030</v>
      </c>
      <c r="G515" s="147" t="s">
        <v>1031</v>
      </c>
      <c r="H515" s="147" t="s">
        <v>1032</v>
      </c>
      <c r="I515" s="150"/>
      <c r="J515" s="151" t="s">
        <v>746</v>
      </c>
      <c r="K515" s="152">
        <v>56245</v>
      </c>
      <c r="L515" s="153">
        <v>45292</v>
      </c>
      <c r="M515" s="153">
        <v>45688</v>
      </c>
      <c r="N515" s="154">
        <v>-260</v>
      </c>
      <c r="O515" s="155">
        <v>56245</v>
      </c>
      <c r="P515" s="156">
        <v>1</v>
      </c>
      <c r="Q515" s="157">
        <v>56245</v>
      </c>
      <c r="R515" s="158">
        <v>56245</v>
      </c>
      <c r="S515" s="159">
        <v>4.8769754250732702E-6</v>
      </c>
      <c r="T515" s="130"/>
      <c r="U515" s="160"/>
    </row>
    <row r="516" spans="1:21" ht="15" customHeight="1" outlineLevel="2" x14ac:dyDescent="0.35">
      <c r="A516" s="129"/>
      <c r="B516" s="146">
        <v>512</v>
      </c>
      <c r="C516" s="147" t="s">
        <v>1325</v>
      </c>
      <c r="D516" s="148">
        <v>52200092</v>
      </c>
      <c r="E516" s="149" t="s">
        <v>1326</v>
      </c>
      <c r="F516" s="147" t="s">
        <v>1030</v>
      </c>
      <c r="G516" s="147" t="s">
        <v>1031</v>
      </c>
      <c r="H516" s="147" t="s">
        <v>1032</v>
      </c>
      <c r="I516" s="150"/>
      <c r="J516" s="151" t="s">
        <v>199</v>
      </c>
      <c r="K516" s="152">
        <v>983734</v>
      </c>
      <c r="L516" s="153">
        <v>45292</v>
      </c>
      <c r="M516" s="153">
        <v>45473</v>
      </c>
      <c r="N516" s="154">
        <v>-45</v>
      </c>
      <c r="O516" s="155">
        <v>983734</v>
      </c>
      <c r="P516" s="156">
        <v>1</v>
      </c>
      <c r="Q516" s="157">
        <v>983734</v>
      </c>
      <c r="R516" s="158">
        <v>983734</v>
      </c>
      <c r="S516" s="159">
        <v>8.5299076234492458E-5</v>
      </c>
      <c r="T516" s="130"/>
      <c r="U516" s="160"/>
    </row>
    <row r="517" spans="1:21" ht="15" customHeight="1" outlineLevel="2" x14ac:dyDescent="0.35">
      <c r="A517" s="129"/>
      <c r="B517" s="146">
        <v>513</v>
      </c>
      <c r="C517" s="147" t="s">
        <v>1325</v>
      </c>
      <c r="D517" s="148">
        <v>52200092</v>
      </c>
      <c r="E517" s="149" t="s">
        <v>1326</v>
      </c>
      <c r="F517" s="147" t="s">
        <v>1030</v>
      </c>
      <c r="G517" s="147" t="s">
        <v>1031</v>
      </c>
      <c r="H517" s="147" t="s">
        <v>1032</v>
      </c>
      <c r="I517" s="150"/>
      <c r="J517" s="151" t="s">
        <v>1035</v>
      </c>
      <c r="K517" s="152">
        <v>2323074</v>
      </c>
      <c r="L517" s="153">
        <v>45443</v>
      </c>
      <c r="M517" s="153">
        <v>45443</v>
      </c>
      <c r="N517" s="154">
        <v>-15</v>
      </c>
      <c r="O517" s="155">
        <v>2323074</v>
      </c>
      <c r="P517" s="156">
        <v>1</v>
      </c>
      <c r="Q517" s="157">
        <v>2323074</v>
      </c>
      <c r="R517" s="158">
        <v>2323074</v>
      </c>
      <c r="S517" s="159">
        <v>2.0143256838166346E-4</v>
      </c>
      <c r="T517" s="130"/>
      <c r="U517" s="160"/>
    </row>
    <row r="518" spans="1:21" ht="15" customHeight="1" outlineLevel="2" x14ac:dyDescent="0.35">
      <c r="A518" s="129"/>
      <c r="B518" s="146">
        <v>514</v>
      </c>
      <c r="C518" s="147" t="s">
        <v>1325</v>
      </c>
      <c r="D518" s="148">
        <v>52200092</v>
      </c>
      <c r="E518" s="149" t="s">
        <v>1326</v>
      </c>
      <c r="F518" s="147" t="s">
        <v>1030</v>
      </c>
      <c r="G518" s="147" t="s">
        <v>1031</v>
      </c>
      <c r="H518" s="147" t="s">
        <v>1032</v>
      </c>
      <c r="I518" s="150"/>
      <c r="J518" s="151" t="s">
        <v>748</v>
      </c>
      <c r="K518" s="152">
        <v>2040439</v>
      </c>
      <c r="L518" s="153" t="s">
        <v>1036</v>
      </c>
      <c r="M518" s="153" t="s">
        <v>1036</v>
      </c>
      <c r="N518" s="154">
        <v>0</v>
      </c>
      <c r="O518" s="155">
        <v>2040439</v>
      </c>
      <c r="P518" s="156">
        <v>1</v>
      </c>
      <c r="Q518" s="157">
        <v>2040439</v>
      </c>
      <c r="R518" s="158">
        <v>2040439</v>
      </c>
      <c r="S518" s="159">
        <v>1.769254308713855E-4</v>
      </c>
      <c r="T518" s="130"/>
      <c r="U518" s="160"/>
    </row>
    <row r="519" spans="1:21" ht="15" customHeight="1" outlineLevel="1" x14ac:dyDescent="0.35">
      <c r="A519" s="129"/>
      <c r="B519" s="146">
        <v>515</v>
      </c>
      <c r="C519" s="169" t="s">
        <v>1327</v>
      </c>
      <c r="D519" s="170"/>
      <c r="E519" s="171"/>
      <c r="F519" s="169"/>
      <c r="G519" s="169"/>
      <c r="H519" s="169"/>
      <c r="I519" s="172"/>
      <c r="J519" s="173"/>
      <c r="K519" s="174">
        <v>10075718</v>
      </c>
      <c r="L519" s="175"/>
      <c r="M519" s="175"/>
      <c r="N519" s="176"/>
      <c r="O519" s="177">
        <v>10075718</v>
      </c>
      <c r="P519" s="178"/>
      <c r="Q519" s="177">
        <v>10120601.534272902</v>
      </c>
      <c r="R519" s="179">
        <v>10120601.534272902</v>
      </c>
      <c r="S519" s="180">
        <v>8.7755222632425575E-4</v>
      </c>
      <c r="T519" s="130"/>
      <c r="U519" s="160"/>
    </row>
    <row r="520" spans="1:21" ht="15" customHeight="1" outlineLevel="2" x14ac:dyDescent="0.35">
      <c r="A520" s="129"/>
      <c r="B520" s="146">
        <v>516</v>
      </c>
      <c r="C520" s="147" t="s">
        <v>1328</v>
      </c>
      <c r="D520" s="148">
        <v>1030647643</v>
      </c>
      <c r="E520" s="149" t="s">
        <v>1329</v>
      </c>
      <c r="F520" s="147" t="s">
        <v>1030</v>
      </c>
      <c r="G520" s="147" t="s">
        <v>1031</v>
      </c>
      <c r="H520" s="147" t="s">
        <v>1032</v>
      </c>
      <c r="I520" s="150"/>
      <c r="J520" s="151" t="s">
        <v>1035</v>
      </c>
      <c r="K520" s="152">
        <v>8039403</v>
      </c>
      <c r="L520" s="153">
        <v>45443</v>
      </c>
      <c r="M520" s="153">
        <v>45443</v>
      </c>
      <c r="N520" s="154">
        <v>-15</v>
      </c>
      <c r="O520" s="155">
        <v>8039403</v>
      </c>
      <c r="P520" s="156">
        <v>1</v>
      </c>
      <c r="Q520" s="157">
        <v>8039403</v>
      </c>
      <c r="R520" s="158">
        <v>8039403</v>
      </c>
      <c r="S520" s="159">
        <v>6.9709255690746411E-4</v>
      </c>
      <c r="T520" s="130"/>
      <c r="U520" s="160"/>
    </row>
    <row r="521" spans="1:21" ht="15" customHeight="1" outlineLevel="1" x14ac:dyDescent="0.35">
      <c r="A521" s="129"/>
      <c r="B521" s="146">
        <v>517</v>
      </c>
      <c r="C521" s="169" t="s">
        <v>1330</v>
      </c>
      <c r="D521" s="170"/>
      <c r="E521" s="171"/>
      <c r="F521" s="169"/>
      <c r="G521" s="169"/>
      <c r="H521" s="169"/>
      <c r="I521" s="172"/>
      <c r="J521" s="173"/>
      <c r="K521" s="174">
        <v>8039403</v>
      </c>
      <c r="L521" s="175"/>
      <c r="M521" s="175"/>
      <c r="N521" s="176"/>
      <c r="O521" s="177">
        <v>8039403</v>
      </c>
      <c r="P521" s="178"/>
      <c r="Q521" s="177">
        <v>8039403</v>
      </c>
      <c r="R521" s="179">
        <v>8039403</v>
      </c>
      <c r="S521" s="180">
        <v>6.9709255690746411E-4</v>
      </c>
      <c r="T521" s="130"/>
      <c r="U521" s="160"/>
    </row>
    <row r="522" spans="1:21" ht="15" customHeight="1" outlineLevel="2" x14ac:dyDescent="0.35">
      <c r="A522" s="129"/>
      <c r="B522" s="146">
        <v>518</v>
      </c>
      <c r="C522" s="147" t="s">
        <v>1331</v>
      </c>
      <c r="D522" s="148">
        <v>1023371162</v>
      </c>
      <c r="E522" s="149" t="s">
        <v>1048</v>
      </c>
      <c r="F522" s="147" t="s">
        <v>1030</v>
      </c>
      <c r="G522" s="147" t="s">
        <v>1031</v>
      </c>
      <c r="H522" s="147" t="s">
        <v>1032</v>
      </c>
      <c r="I522" s="150"/>
      <c r="J522" s="151" t="s">
        <v>1035</v>
      </c>
      <c r="K522" s="152">
        <v>520000</v>
      </c>
      <c r="L522" s="153">
        <v>45443</v>
      </c>
      <c r="M522" s="153">
        <v>45443</v>
      </c>
      <c r="N522" s="154">
        <v>-15</v>
      </c>
      <c r="O522" s="155">
        <v>520000</v>
      </c>
      <c r="P522" s="156">
        <v>1</v>
      </c>
      <c r="Q522" s="157">
        <v>520000</v>
      </c>
      <c r="R522" s="158">
        <v>520000</v>
      </c>
      <c r="S522" s="159">
        <v>4.5088936279457738E-5</v>
      </c>
      <c r="T522" s="130"/>
      <c r="U522" s="160"/>
    </row>
    <row r="523" spans="1:21" ht="15" customHeight="1" outlineLevel="1" x14ac:dyDescent="0.35">
      <c r="A523" s="129"/>
      <c r="B523" s="146">
        <v>519</v>
      </c>
      <c r="C523" s="169" t="s">
        <v>1332</v>
      </c>
      <c r="D523" s="170"/>
      <c r="E523" s="171"/>
      <c r="F523" s="169"/>
      <c r="G523" s="169"/>
      <c r="H523" s="169"/>
      <c r="I523" s="172"/>
      <c r="J523" s="173"/>
      <c r="K523" s="174">
        <v>520000</v>
      </c>
      <c r="L523" s="175"/>
      <c r="M523" s="175"/>
      <c r="N523" s="176"/>
      <c r="O523" s="177">
        <v>520000</v>
      </c>
      <c r="P523" s="178"/>
      <c r="Q523" s="177">
        <v>520000</v>
      </c>
      <c r="R523" s="179">
        <v>520000</v>
      </c>
      <c r="S523" s="180">
        <v>4.5088936279457738E-5</v>
      </c>
      <c r="T523" s="130"/>
      <c r="U523" s="160"/>
    </row>
    <row r="524" spans="1:21" ht="15" customHeight="1" outlineLevel="2" x14ac:dyDescent="0.35">
      <c r="A524" s="129"/>
      <c r="B524" s="146">
        <v>520</v>
      </c>
      <c r="C524" s="147" t="s">
        <v>1333</v>
      </c>
      <c r="D524" s="148">
        <v>1018499380</v>
      </c>
      <c r="E524" s="149" t="s">
        <v>1334</v>
      </c>
      <c r="F524" s="147" t="s">
        <v>1030</v>
      </c>
      <c r="G524" s="147" t="s">
        <v>1031</v>
      </c>
      <c r="H524" s="147" t="s">
        <v>1032</v>
      </c>
      <c r="I524" s="150"/>
      <c r="J524" s="151" t="s">
        <v>1033</v>
      </c>
      <c r="K524" s="152">
        <v>2140606</v>
      </c>
      <c r="L524" s="153">
        <v>45291</v>
      </c>
      <c r="M524" s="153">
        <v>45336</v>
      </c>
      <c r="N524" s="154">
        <v>92</v>
      </c>
      <c r="O524" s="155">
        <v>2140606</v>
      </c>
      <c r="P524" s="156">
        <v>1.0130258381379456</v>
      </c>
      <c r="Q524" s="157">
        <v>2168489.1872731149</v>
      </c>
      <c r="R524" s="158">
        <v>2168489.1872731149</v>
      </c>
      <c r="S524" s="159">
        <v>1.8802859766855879E-4</v>
      </c>
      <c r="T524" s="130"/>
      <c r="U524" s="160"/>
    </row>
    <row r="525" spans="1:21" ht="15" customHeight="1" outlineLevel="2" x14ac:dyDescent="0.35">
      <c r="A525" s="129"/>
      <c r="B525" s="146">
        <v>521</v>
      </c>
      <c r="C525" s="147" t="s">
        <v>1333</v>
      </c>
      <c r="D525" s="148">
        <v>1018499380</v>
      </c>
      <c r="E525" s="149" t="s">
        <v>1334</v>
      </c>
      <c r="F525" s="147" t="s">
        <v>1030</v>
      </c>
      <c r="G525" s="147" t="s">
        <v>1031</v>
      </c>
      <c r="H525" s="147" t="s">
        <v>1032</v>
      </c>
      <c r="I525" s="150"/>
      <c r="J525" s="151" t="s">
        <v>1034</v>
      </c>
      <c r="K525" s="152">
        <v>816704</v>
      </c>
      <c r="L525" s="153">
        <v>45292</v>
      </c>
      <c r="M525" s="153">
        <v>45702</v>
      </c>
      <c r="N525" s="154">
        <v>-274</v>
      </c>
      <c r="O525" s="155">
        <v>816704</v>
      </c>
      <c r="P525" s="156">
        <v>1</v>
      </c>
      <c r="Q525" s="157">
        <v>816704</v>
      </c>
      <c r="R525" s="158">
        <v>816704</v>
      </c>
      <c r="S525" s="159">
        <v>7.0815989644573558E-5</v>
      </c>
      <c r="T525" s="130"/>
      <c r="U525" s="160"/>
    </row>
    <row r="526" spans="1:21" ht="15" customHeight="1" outlineLevel="2" x14ac:dyDescent="0.35">
      <c r="A526" s="129"/>
      <c r="B526" s="146">
        <v>522</v>
      </c>
      <c r="C526" s="147" t="s">
        <v>1333</v>
      </c>
      <c r="D526" s="148">
        <v>1018499380</v>
      </c>
      <c r="E526" s="149" t="s">
        <v>1334</v>
      </c>
      <c r="F526" s="147" t="s">
        <v>1030</v>
      </c>
      <c r="G526" s="147" t="s">
        <v>1031</v>
      </c>
      <c r="H526" s="147" t="s">
        <v>1032</v>
      </c>
      <c r="I526" s="150"/>
      <c r="J526" s="151" t="s">
        <v>746</v>
      </c>
      <c r="K526" s="152">
        <v>37481</v>
      </c>
      <c r="L526" s="153">
        <v>45292</v>
      </c>
      <c r="M526" s="153">
        <v>45688</v>
      </c>
      <c r="N526" s="154">
        <v>-260</v>
      </c>
      <c r="O526" s="155">
        <v>37481</v>
      </c>
      <c r="P526" s="156">
        <v>1</v>
      </c>
      <c r="Q526" s="157">
        <v>37481</v>
      </c>
      <c r="R526" s="158">
        <v>37481</v>
      </c>
      <c r="S526" s="159">
        <v>3.2499585013276064E-6</v>
      </c>
      <c r="T526" s="130"/>
      <c r="U526" s="160"/>
    </row>
    <row r="527" spans="1:21" ht="15" customHeight="1" outlineLevel="2" x14ac:dyDescent="0.35">
      <c r="A527" s="129"/>
      <c r="B527" s="146">
        <v>523</v>
      </c>
      <c r="C527" s="147" t="s">
        <v>1333</v>
      </c>
      <c r="D527" s="148">
        <v>1018499380</v>
      </c>
      <c r="E527" s="149" t="s">
        <v>1334</v>
      </c>
      <c r="F527" s="147" t="s">
        <v>1030</v>
      </c>
      <c r="G527" s="147" t="s">
        <v>1031</v>
      </c>
      <c r="H527" s="147" t="s">
        <v>1032</v>
      </c>
      <c r="I527" s="150"/>
      <c r="J527" s="151" t="s">
        <v>199</v>
      </c>
      <c r="K527" s="152">
        <v>829443</v>
      </c>
      <c r="L527" s="153">
        <v>45292</v>
      </c>
      <c r="M527" s="153">
        <v>45473</v>
      </c>
      <c r="N527" s="154">
        <v>-45</v>
      </c>
      <c r="O527" s="155">
        <v>829443</v>
      </c>
      <c r="P527" s="156">
        <v>1</v>
      </c>
      <c r="Q527" s="157">
        <v>829443</v>
      </c>
      <c r="R527" s="158">
        <v>829443</v>
      </c>
      <c r="S527" s="159">
        <v>7.1920581873927421E-5</v>
      </c>
      <c r="T527" s="130"/>
      <c r="U527" s="160"/>
    </row>
    <row r="528" spans="1:21" ht="15" customHeight="1" outlineLevel="2" x14ac:dyDescent="0.35">
      <c r="A528" s="129"/>
      <c r="B528" s="146">
        <v>524</v>
      </c>
      <c r="C528" s="147" t="s">
        <v>1333</v>
      </c>
      <c r="D528" s="148">
        <v>1018499380</v>
      </c>
      <c r="E528" s="149" t="s">
        <v>1334</v>
      </c>
      <c r="F528" s="147" t="s">
        <v>1030</v>
      </c>
      <c r="G528" s="147" t="s">
        <v>1031</v>
      </c>
      <c r="H528" s="147" t="s">
        <v>1032</v>
      </c>
      <c r="I528" s="150"/>
      <c r="J528" s="151" t="s">
        <v>1035</v>
      </c>
      <c r="K528" s="152">
        <v>1654580</v>
      </c>
      <c r="L528" s="153">
        <v>45443</v>
      </c>
      <c r="M528" s="153">
        <v>45443</v>
      </c>
      <c r="N528" s="154">
        <v>-15</v>
      </c>
      <c r="O528" s="155">
        <v>1654580</v>
      </c>
      <c r="P528" s="156">
        <v>1</v>
      </c>
      <c r="Q528" s="157">
        <v>1654580</v>
      </c>
      <c r="R528" s="158">
        <v>1654580</v>
      </c>
      <c r="S528" s="159">
        <v>1.4346779267166381E-4</v>
      </c>
      <c r="T528" s="130"/>
      <c r="U528" s="160"/>
    </row>
    <row r="529" spans="1:21" ht="15" customHeight="1" outlineLevel="2" x14ac:dyDescent="0.35">
      <c r="A529" s="129"/>
      <c r="B529" s="146">
        <v>525</v>
      </c>
      <c r="C529" s="147" t="s">
        <v>1333</v>
      </c>
      <c r="D529" s="148">
        <v>1018499380</v>
      </c>
      <c r="E529" s="149" t="s">
        <v>1334</v>
      </c>
      <c r="F529" s="147" t="s">
        <v>1030</v>
      </c>
      <c r="G529" s="147" t="s">
        <v>1031</v>
      </c>
      <c r="H529" s="147" t="s">
        <v>1032</v>
      </c>
      <c r="I529" s="150"/>
      <c r="J529" s="151" t="s">
        <v>748</v>
      </c>
      <c r="K529" s="152">
        <v>2578688</v>
      </c>
      <c r="L529" s="153" t="s">
        <v>1036</v>
      </c>
      <c r="M529" s="153" t="s">
        <v>1036</v>
      </c>
      <c r="N529" s="154">
        <v>0</v>
      </c>
      <c r="O529" s="155">
        <v>2578688</v>
      </c>
      <c r="P529" s="156">
        <v>1</v>
      </c>
      <c r="Q529" s="157">
        <v>2578688</v>
      </c>
      <c r="R529" s="158">
        <v>2578688</v>
      </c>
      <c r="S529" s="159">
        <v>2.2359672868577367E-4</v>
      </c>
      <c r="T529" s="130"/>
      <c r="U529" s="160"/>
    </row>
    <row r="530" spans="1:21" ht="15" customHeight="1" outlineLevel="1" x14ac:dyDescent="0.35">
      <c r="A530" s="129"/>
      <c r="B530" s="146">
        <v>526</v>
      </c>
      <c r="C530" s="169" t="s">
        <v>1335</v>
      </c>
      <c r="D530" s="170"/>
      <c r="E530" s="171"/>
      <c r="F530" s="169"/>
      <c r="G530" s="169"/>
      <c r="H530" s="169"/>
      <c r="I530" s="172"/>
      <c r="J530" s="173"/>
      <c r="K530" s="174">
        <v>8057502</v>
      </c>
      <c r="L530" s="175"/>
      <c r="M530" s="175"/>
      <c r="N530" s="176"/>
      <c r="O530" s="177">
        <v>8057502</v>
      </c>
      <c r="P530" s="178"/>
      <c r="Q530" s="177">
        <v>8085385.1872731149</v>
      </c>
      <c r="R530" s="179">
        <v>8085385.1872731149</v>
      </c>
      <c r="S530" s="180">
        <v>7.0107964904582486E-4</v>
      </c>
      <c r="T530" s="130"/>
      <c r="U530" s="160"/>
    </row>
    <row r="531" spans="1:21" ht="15" customHeight="1" outlineLevel="2" x14ac:dyDescent="0.35">
      <c r="A531" s="129"/>
      <c r="B531" s="146">
        <v>527</v>
      </c>
      <c r="C531" s="147" t="s">
        <v>1336</v>
      </c>
      <c r="D531" s="148">
        <v>1022926388</v>
      </c>
      <c r="E531" s="149" t="s">
        <v>1337</v>
      </c>
      <c r="F531" s="147" t="s">
        <v>1030</v>
      </c>
      <c r="G531" s="147" t="s">
        <v>1031</v>
      </c>
      <c r="H531" s="147" t="s">
        <v>1032</v>
      </c>
      <c r="I531" s="150"/>
      <c r="J531" s="151" t="s">
        <v>1033</v>
      </c>
      <c r="K531" s="152">
        <v>1436125</v>
      </c>
      <c r="L531" s="153">
        <v>45291</v>
      </c>
      <c r="M531" s="153">
        <v>45336</v>
      </c>
      <c r="N531" s="154">
        <v>92</v>
      </c>
      <c r="O531" s="155">
        <v>1436125</v>
      </c>
      <c r="P531" s="156">
        <v>1.0130258381379456</v>
      </c>
      <c r="Q531" s="157">
        <v>1454831.731795857</v>
      </c>
      <c r="R531" s="158">
        <v>1454831.731795857</v>
      </c>
      <c r="S531" s="159">
        <v>1.2614772163899334E-4</v>
      </c>
      <c r="T531" s="130"/>
      <c r="U531" s="160"/>
    </row>
    <row r="532" spans="1:21" ht="15" customHeight="1" outlineLevel="2" x14ac:dyDescent="0.35">
      <c r="A532" s="129"/>
      <c r="B532" s="146">
        <v>528</v>
      </c>
      <c r="C532" s="147" t="s">
        <v>1336</v>
      </c>
      <c r="D532" s="148">
        <v>1022926388</v>
      </c>
      <c r="E532" s="149" t="s">
        <v>1337</v>
      </c>
      <c r="F532" s="147" t="s">
        <v>1030</v>
      </c>
      <c r="G532" s="147" t="s">
        <v>1031</v>
      </c>
      <c r="H532" s="147" t="s">
        <v>1032</v>
      </c>
      <c r="I532" s="150"/>
      <c r="J532" s="151" t="s">
        <v>1034</v>
      </c>
      <c r="K532" s="152">
        <v>653330</v>
      </c>
      <c r="L532" s="153">
        <v>45292</v>
      </c>
      <c r="M532" s="153">
        <v>45702</v>
      </c>
      <c r="N532" s="154">
        <v>-274</v>
      </c>
      <c r="O532" s="155">
        <v>653330</v>
      </c>
      <c r="P532" s="156">
        <v>1</v>
      </c>
      <c r="Q532" s="157">
        <v>653330</v>
      </c>
      <c r="R532" s="158">
        <v>653330</v>
      </c>
      <c r="S532" s="159">
        <v>5.6649912960496386E-5</v>
      </c>
      <c r="T532" s="130"/>
      <c r="U532" s="160"/>
    </row>
    <row r="533" spans="1:21" ht="15" customHeight="1" outlineLevel="2" x14ac:dyDescent="0.35">
      <c r="A533" s="129"/>
      <c r="B533" s="146">
        <v>529</v>
      </c>
      <c r="C533" s="147" t="s">
        <v>1336</v>
      </c>
      <c r="D533" s="148">
        <v>1022926388</v>
      </c>
      <c r="E533" s="149" t="s">
        <v>1337</v>
      </c>
      <c r="F533" s="147" t="s">
        <v>1030</v>
      </c>
      <c r="G533" s="147" t="s">
        <v>1031</v>
      </c>
      <c r="H533" s="147" t="s">
        <v>1032</v>
      </c>
      <c r="I533" s="150"/>
      <c r="J533" s="151" t="s">
        <v>746</v>
      </c>
      <c r="K533" s="152">
        <v>29992</v>
      </c>
      <c r="L533" s="153">
        <v>45292</v>
      </c>
      <c r="M533" s="153">
        <v>45688</v>
      </c>
      <c r="N533" s="154">
        <v>-260</v>
      </c>
      <c r="O533" s="155">
        <v>29992</v>
      </c>
      <c r="P533" s="156">
        <v>1</v>
      </c>
      <c r="Q533" s="157">
        <v>29992</v>
      </c>
      <c r="R533" s="158">
        <v>29992</v>
      </c>
      <c r="S533" s="159">
        <v>2.60059110941057E-6</v>
      </c>
      <c r="T533" s="130"/>
      <c r="U533" s="160"/>
    </row>
    <row r="534" spans="1:21" ht="15" customHeight="1" outlineLevel="2" x14ac:dyDescent="0.35">
      <c r="A534" s="129"/>
      <c r="B534" s="146">
        <v>530</v>
      </c>
      <c r="C534" s="147" t="s">
        <v>1336</v>
      </c>
      <c r="D534" s="148">
        <v>1022926388</v>
      </c>
      <c r="E534" s="149" t="s">
        <v>1337</v>
      </c>
      <c r="F534" s="147" t="s">
        <v>1030</v>
      </c>
      <c r="G534" s="147" t="s">
        <v>1031</v>
      </c>
      <c r="H534" s="147" t="s">
        <v>1032</v>
      </c>
      <c r="I534" s="150"/>
      <c r="J534" s="151" t="s">
        <v>199</v>
      </c>
      <c r="K534" s="152">
        <v>665366</v>
      </c>
      <c r="L534" s="153">
        <v>45292</v>
      </c>
      <c r="M534" s="153">
        <v>45473</v>
      </c>
      <c r="N534" s="154">
        <v>-45</v>
      </c>
      <c r="O534" s="155">
        <v>665366</v>
      </c>
      <c r="P534" s="156">
        <v>1</v>
      </c>
      <c r="Q534" s="157">
        <v>665366</v>
      </c>
      <c r="R534" s="158">
        <v>665366</v>
      </c>
      <c r="S534" s="159">
        <v>5.7693548416380144E-5</v>
      </c>
      <c r="T534" s="130"/>
      <c r="U534" s="160"/>
    </row>
    <row r="535" spans="1:21" ht="15" customHeight="1" outlineLevel="2" x14ac:dyDescent="0.35">
      <c r="A535" s="129"/>
      <c r="B535" s="146">
        <v>531</v>
      </c>
      <c r="C535" s="147" t="s">
        <v>1336</v>
      </c>
      <c r="D535" s="148">
        <v>1022926388</v>
      </c>
      <c r="E535" s="149" t="s">
        <v>1337</v>
      </c>
      <c r="F535" s="147" t="s">
        <v>1030</v>
      </c>
      <c r="G535" s="147" t="s">
        <v>1031</v>
      </c>
      <c r="H535" s="147" t="s">
        <v>1032</v>
      </c>
      <c r="I535" s="150"/>
      <c r="J535" s="151" t="s">
        <v>1035</v>
      </c>
      <c r="K535" s="152">
        <v>1253613</v>
      </c>
      <c r="L535" s="153">
        <v>45443</v>
      </c>
      <c r="M535" s="153">
        <v>45443</v>
      </c>
      <c r="N535" s="154">
        <v>-15</v>
      </c>
      <c r="O535" s="155">
        <v>1253613</v>
      </c>
      <c r="P535" s="156">
        <v>1</v>
      </c>
      <c r="Q535" s="157">
        <v>1253613</v>
      </c>
      <c r="R535" s="158">
        <v>1253613</v>
      </c>
      <c r="S535" s="159">
        <v>1.0870014745403817E-4</v>
      </c>
      <c r="T535" s="130"/>
      <c r="U535" s="160"/>
    </row>
    <row r="536" spans="1:21" ht="15" customHeight="1" outlineLevel="2" x14ac:dyDescent="0.35">
      <c r="A536" s="129"/>
      <c r="B536" s="146">
        <v>532</v>
      </c>
      <c r="C536" s="147" t="s">
        <v>1336</v>
      </c>
      <c r="D536" s="148">
        <v>1022926388</v>
      </c>
      <c r="E536" s="149" t="s">
        <v>1337</v>
      </c>
      <c r="F536" s="147" t="s">
        <v>1030</v>
      </c>
      <c r="G536" s="147" t="s">
        <v>1031</v>
      </c>
      <c r="H536" s="147" t="s">
        <v>1032</v>
      </c>
      <c r="I536" s="150"/>
      <c r="J536" s="151" t="s">
        <v>748</v>
      </c>
      <c r="K536" s="152">
        <v>1039981</v>
      </c>
      <c r="L536" s="153" t="s">
        <v>1036</v>
      </c>
      <c r="M536" s="153" t="s">
        <v>1036</v>
      </c>
      <c r="N536" s="154">
        <v>0</v>
      </c>
      <c r="O536" s="155">
        <v>1039981</v>
      </c>
      <c r="P536" s="156">
        <v>1</v>
      </c>
      <c r="Q536" s="157">
        <v>1039981</v>
      </c>
      <c r="R536" s="158">
        <v>1039981</v>
      </c>
      <c r="S536" s="159">
        <v>9.0176225078551417E-5</v>
      </c>
      <c r="T536" s="130"/>
      <c r="U536" s="160"/>
    </row>
    <row r="537" spans="1:21" ht="15" customHeight="1" outlineLevel="1" x14ac:dyDescent="0.35">
      <c r="A537" s="129"/>
      <c r="B537" s="146">
        <v>533</v>
      </c>
      <c r="C537" s="169" t="s">
        <v>1338</v>
      </c>
      <c r="D537" s="170"/>
      <c r="E537" s="171"/>
      <c r="F537" s="169"/>
      <c r="G537" s="169"/>
      <c r="H537" s="169"/>
      <c r="I537" s="172"/>
      <c r="J537" s="173"/>
      <c r="K537" s="174">
        <v>5078407</v>
      </c>
      <c r="L537" s="175"/>
      <c r="M537" s="175"/>
      <c r="N537" s="176"/>
      <c r="O537" s="177">
        <v>5078407</v>
      </c>
      <c r="P537" s="178"/>
      <c r="Q537" s="177">
        <v>5097113.7317958567</v>
      </c>
      <c r="R537" s="179">
        <v>5097113.7317958567</v>
      </c>
      <c r="S537" s="180">
        <v>4.4196814665786998E-4</v>
      </c>
      <c r="T537" s="130"/>
      <c r="U537" s="160"/>
    </row>
    <row r="538" spans="1:21" ht="15" customHeight="1" outlineLevel="2" x14ac:dyDescent="0.35">
      <c r="A538" s="129"/>
      <c r="B538" s="146">
        <v>534</v>
      </c>
      <c r="C538" s="147" t="s">
        <v>1339</v>
      </c>
      <c r="D538" s="148">
        <v>1001271812</v>
      </c>
      <c r="E538" s="149" t="s">
        <v>1340</v>
      </c>
      <c r="F538" s="147" t="s">
        <v>1030</v>
      </c>
      <c r="G538" s="147" t="s">
        <v>1031</v>
      </c>
      <c r="H538" s="147" t="s">
        <v>1032</v>
      </c>
      <c r="I538" s="150"/>
      <c r="J538" s="151" t="s">
        <v>1033</v>
      </c>
      <c r="K538" s="152">
        <v>52239</v>
      </c>
      <c r="L538" s="153">
        <v>45291</v>
      </c>
      <c r="M538" s="153">
        <v>45336</v>
      </c>
      <c r="N538" s="154">
        <v>92</v>
      </c>
      <c r="O538" s="155">
        <v>52239</v>
      </c>
      <c r="P538" s="156">
        <v>1.0130258381379456</v>
      </c>
      <c r="Q538" s="157">
        <v>52919.456758488137</v>
      </c>
      <c r="R538" s="158">
        <v>52919.456758488137</v>
      </c>
      <c r="S538" s="159">
        <v>4.5886192571672893E-6</v>
      </c>
      <c r="T538" s="130"/>
      <c r="U538" s="160"/>
    </row>
    <row r="539" spans="1:21" ht="15" customHeight="1" outlineLevel="2" x14ac:dyDescent="0.35">
      <c r="A539" s="129"/>
      <c r="B539" s="146">
        <v>535</v>
      </c>
      <c r="C539" s="147" t="s">
        <v>1339</v>
      </c>
      <c r="D539" s="148">
        <v>1001271812</v>
      </c>
      <c r="E539" s="149" t="s">
        <v>1340</v>
      </c>
      <c r="F539" s="147" t="s">
        <v>1030</v>
      </c>
      <c r="G539" s="147" t="s">
        <v>1031</v>
      </c>
      <c r="H539" s="147" t="s">
        <v>1032</v>
      </c>
      <c r="I539" s="150"/>
      <c r="J539" s="151" t="s">
        <v>1034</v>
      </c>
      <c r="K539" s="152">
        <v>717980</v>
      </c>
      <c r="L539" s="153">
        <v>45292</v>
      </c>
      <c r="M539" s="153">
        <v>45702</v>
      </c>
      <c r="N539" s="154">
        <v>-274</v>
      </c>
      <c r="O539" s="155">
        <v>717980</v>
      </c>
      <c r="P539" s="156">
        <v>1</v>
      </c>
      <c r="Q539" s="157">
        <v>717980</v>
      </c>
      <c r="R539" s="158">
        <v>717980</v>
      </c>
      <c r="S539" s="159">
        <v>6.2255681672932815E-5</v>
      </c>
      <c r="T539" s="130"/>
      <c r="U539" s="160"/>
    </row>
    <row r="540" spans="1:21" ht="15" customHeight="1" outlineLevel="2" x14ac:dyDescent="0.35">
      <c r="A540" s="129"/>
      <c r="B540" s="146">
        <v>536</v>
      </c>
      <c r="C540" s="147" t="s">
        <v>1339</v>
      </c>
      <c r="D540" s="148">
        <v>1001271812</v>
      </c>
      <c r="E540" s="149" t="s">
        <v>1340</v>
      </c>
      <c r="F540" s="147" t="s">
        <v>1030</v>
      </c>
      <c r="G540" s="147" t="s">
        <v>1031</v>
      </c>
      <c r="H540" s="147" t="s">
        <v>1032</v>
      </c>
      <c r="I540" s="150"/>
      <c r="J540" s="151" t="s">
        <v>746</v>
      </c>
      <c r="K540" s="152">
        <v>32942</v>
      </c>
      <c r="L540" s="153">
        <v>45292</v>
      </c>
      <c r="M540" s="153">
        <v>45688</v>
      </c>
      <c r="N540" s="154">
        <v>-260</v>
      </c>
      <c r="O540" s="155">
        <v>32942</v>
      </c>
      <c r="P540" s="156">
        <v>1</v>
      </c>
      <c r="Q540" s="157">
        <v>32942</v>
      </c>
      <c r="R540" s="158">
        <v>32942</v>
      </c>
      <c r="S540" s="159">
        <v>2.8563841133036475E-6</v>
      </c>
      <c r="T540" s="130"/>
      <c r="U540" s="160"/>
    </row>
    <row r="541" spans="1:21" ht="15" customHeight="1" outlineLevel="2" x14ac:dyDescent="0.35">
      <c r="A541" s="129"/>
      <c r="B541" s="146">
        <v>537</v>
      </c>
      <c r="C541" s="147" t="s">
        <v>1339</v>
      </c>
      <c r="D541" s="148">
        <v>1001271812</v>
      </c>
      <c r="E541" s="149" t="s">
        <v>1340</v>
      </c>
      <c r="F541" s="147" t="s">
        <v>1030</v>
      </c>
      <c r="G541" s="147" t="s">
        <v>1031</v>
      </c>
      <c r="H541" s="147" t="s">
        <v>1032</v>
      </c>
      <c r="I541" s="150"/>
      <c r="J541" s="151" t="s">
        <v>199</v>
      </c>
      <c r="K541" s="152">
        <v>718533</v>
      </c>
      <c r="L541" s="153">
        <v>45292</v>
      </c>
      <c r="M541" s="153">
        <v>45473</v>
      </c>
      <c r="N541" s="154">
        <v>-45</v>
      </c>
      <c r="O541" s="155">
        <v>718533</v>
      </c>
      <c r="P541" s="156">
        <v>1</v>
      </c>
      <c r="Q541" s="157">
        <v>718533</v>
      </c>
      <c r="R541" s="158">
        <v>718533</v>
      </c>
      <c r="S541" s="159">
        <v>6.230363202247616E-5</v>
      </c>
      <c r="T541" s="130"/>
      <c r="U541" s="160"/>
    </row>
    <row r="542" spans="1:21" ht="15" customHeight="1" outlineLevel="2" x14ac:dyDescent="0.35">
      <c r="A542" s="129"/>
      <c r="B542" s="146">
        <v>538</v>
      </c>
      <c r="C542" s="147" t="s">
        <v>1339</v>
      </c>
      <c r="D542" s="148">
        <v>1001271812</v>
      </c>
      <c r="E542" s="149" t="s">
        <v>1340</v>
      </c>
      <c r="F542" s="147" t="s">
        <v>1030</v>
      </c>
      <c r="G542" s="147" t="s">
        <v>1031</v>
      </c>
      <c r="H542" s="147" t="s">
        <v>1032</v>
      </c>
      <c r="I542" s="150"/>
      <c r="J542" s="151" t="s">
        <v>1035</v>
      </c>
      <c r="K542" s="152">
        <v>940160</v>
      </c>
      <c r="L542" s="153">
        <v>45443</v>
      </c>
      <c r="M542" s="153">
        <v>45443</v>
      </c>
      <c r="N542" s="154">
        <v>-15</v>
      </c>
      <c r="O542" s="155">
        <v>940160</v>
      </c>
      <c r="P542" s="156">
        <v>1</v>
      </c>
      <c r="Q542" s="157">
        <v>940160</v>
      </c>
      <c r="R542" s="158">
        <v>940160</v>
      </c>
      <c r="S542" s="159">
        <v>8.1520796793259579E-5</v>
      </c>
      <c r="T542" s="130"/>
      <c r="U542" s="160"/>
    </row>
    <row r="543" spans="1:21" ht="15" customHeight="1" outlineLevel="2" x14ac:dyDescent="0.35">
      <c r="A543" s="129"/>
      <c r="B543" s="146">
        <v>539</v>
      </c>
      <c r="C543" s="147" t="s">
        <v>1339</v>
      </c>
      <c r="D543" s="148">
        <v>1001271812</v>
      </c>
      <c r="E543" s="149" t="s">
        <v>1340</v>
      </c>
      <c r="F543" s="147" t="s">
        <v>1030</v>
      </c>
      <c r="G543" s="147" t="s">
        <v>1031</v>
      </c>
      <c r="H543" s="147" t="s">
        <v>1032</v>
      </c>
      <c r="I543" s="150"/>
      <c r="J543" s="151" t="s">
        <v>748</v>
      </c>
      <c r="K543" s="152">
        <v>353026</v>
      </c>
      <c r="L543" s="153" t="s">
        <v>1036</v>
      </c>
      <c r="M543" s="153" t="s">
        <v>1036</v>
      </c>
      <c r="N543" s="154">
        <v>0</v>
      </c>
      <c r="O543" s="155">
        <v>353026</v>
      </c>
      <c r="P543" s="156">
        <v>1</v>
      </c>
      <c r="Q543" s="157">
        <v>353026</v>
      </c>
      <c r="R543" s="158">
        <v>353026</v>
      </c>
      <c r="S543" s="159">
        <v>3.0610705421138163E-5</v>
      </c>
      <c r="T543" s="130"/>
      <c r="U543" s="160"/>
    </row>
    <row r="544" spans="1:21" ht="15" customHeight="1" outlineLevel="1" x14ac:dyDescent="0.35">
      <c r="A544" s="129"/>
      <c r="B544" s="146">
        <v>540</v>
      </c>
      <c r="C544" s="169" t="s">
        <v>1341</v>
      </c>
      <c r="D544" s="170"/>
      <c r="E544" s="171"/>
      <c r="F544" s="169"/>
      <c r="G544" s="169"/>
      <c r="H544" s="169"/>
      <c r="I544" s="172"/>
      <c r="J544" s="173"/>
      <c r="K544" s="174">
        <v>2814880</v>
      </c>
      <c r="L544" s="175"/>
      <c r="M544" s="175"/>
      <c r="N544" s="176"/>
      <c r="O544" s="177">
        <v>2814880</v>
      </c>
      <c r="P544" s="178"/>
      <c r="Q544" s="177">
        <v>2815560.456758488</v>
      </c>
      <c r="R544" s="179">
        <v>2815560.456758488</v>
      </c>
      <c r="S544" s="180">
        <v>2.4413581928027766E-4</v>
      </c>
      <c r="T544" s="130"/>
      <c r="U544" s="160"/>
    </row>
    <row r="545" spans="1:21" ht="15" customHeight="1" outlineLevel="2" x14ac:dyDescent="0.35">
      <c r="A545" s="129"/>
      <c r="B545" s="146">
        <v>541</v>
      </c>
      <c r="C545" s="147" t="s">
        <v>1342</v>
      </c>
      <c r="D545" s="148">
        <v>1000596452</v>
      </c>
      <c r="E545" s="149" t="s">
        <v>1343</v>
      </c>
      <c r="F545" s="147" t="s">
        <v>1030</v>
      </c>
      <c r="G545" s="147" t="s">
        <v>1031</v>
      </c>
      <c r="H545" s="147" t="s">
        <v>1032</v>
      </c>
      <c r="I545" s="150"/>
      <c r="J545" s="151" t="s">
        <v>1035</v>
      </c>
      <c r="K545" s="152">
        <v>2216275</v>
      </c>
      <c r="L545" s="153">
        <v>45443</v>
      </c>
      <c r="M545" s="153">
        <v>45443</v>
      </c>
      <c r="N545" s="154">
        <v>-15</v>
      </c>
      <c r="O545" s="155">
        <v>2216275</v>
      </c>
      <c r="P545" s="156">
        <v>1</v>
      </c>
      <c r="Q545" s="157">
        <v>2216275</v>
      </c>
      <c r="R545" s="158">
        <v>2216275</v>
      </c>
      <c r="S545" s="159">
        <v>1.9217208125529844E-4</v>
      </c>
      <c r="T545" s="130"/>
      <c r="U545" s="160"/>
    </row>
    <row r="546" spans="1:21" ht="15" customHeight="1" outlineLevel="1" x14ac:dyDescent="0.35">
      <c r="A546" s="129"/>
      <c r="B546" s="146">
        <v>542</v>
      </c>
      <c r="C546" s="169" t="s">
        <v>1344</v>
      </c>
      <c r="D546" s="170"/>
      <c r="E546" s="171"/>
      <c r="F546" s="169"/>
      <c r="G546" s="169"/>
      <c r="H546" s="169"/>
      <c r="I546" s="172"/>
      <c r="J546" s="173"/>
      <c r="K546" s="174">
        <v>2216275</v>
      </c>
      <c r="L546" s="175"/>
      <c r="M546" s="175"/>
      <c r="N546" s="176"/>
      <c r="O546" s="177">
        <v>2216275</v>
      </c>
      <c r="P546" s="178"/>
      <c r="Q546" s="177">
        <v>2216275</v>
      </c>
      <c r="R546" s="179">
        <v>2216275</v>
      </c>
      <c r="S546" s="180">
        <v>1.9217208125529844E-4</v>
      </c>
      <c r="T546" s="130"/>
      <c r="U546" s="160"/>
    </row>
    <row r="547" spans="1:21" ht="15" customHeight="1" outlineLevel="2" x14ac:dyDescent="0.35">
      <c r="A547" s="129"/>
      <c r="B547" s="146">
        <v>543</v>
      </c>
      <c r="C547" s="147" t="s">
        <v>1345</v>
      </c>
      <c r="D547" s="148">
        <v>1022990813</v>
      </c>
      <c r="E547" s="149" t="s">
        <v>1346</v>
      </c>
      <c r="F547" s="147" t="s">
        <v>1030</v>
      </c>
      <c r="G547" s="147" t="s">
        <v>1031</v>
      </c>
      <c r="H547" s="147" t="s">
        <v>1032</v>
      </c>
      <c r="I547" s="150"/>
      <c r="J547" s="151" t="s">
        <v>1033</v>
      </c>
      <c r="K547" s="152">
        <v>1774939</v>
      </c>
      <c r="L547" s="153">
        <v>45291</v>
      </c>
      <c r="M547" s="153">
        <v>45336</v>
      </c>
      <c r="N547" s="154">
        <v>92</v>
      </c>
      <c r="O547" s="155">
        <v>1774939</v>
      </c>
      <c r="P547" s="156">
        <v>1.0130258381379456</v>
      </c>
      <c r="Q547" s="157">
        <v>1798059.0681187268</v>
      </c>
      <c r="R547" s="158">
        <v>1798059.0681187268</v>
      </c>
      <c r="S547" s="159">
        <v>1.5590878990212774E-4</v>
      </c>
      <c r="T547" s="130"/>
      <c r="U547" s="160"/>
    </row>
    <row r="548" spans="1:21" ht="15" customHeight="1" outlineLevel="2" x14ac:dyDescent="0.35">
      <c r="A548" s="129"/>
      <c r="B548" s="146">
        <v>544</v>
      </c>
      <c r="C548" s="147" t="s">
        <v>1345</v>
      </c>
      <c r="D548" s="148">
        <v>1022990813</v>
      </c>
      <c r="E548" s="149" t="s">
        <v>1346</v>
      </c>
      <c r="F548" s="147" t="s">
        <v>1030</v>
      </c>
      <c r="G548" s="147" t="s">
        <v>1031</v>
      </c>
      <c r="H548" s="147" t="s">
        <v>1032</v>
      </c>
      <c r="I548" s="150"/>
      <c r="J548" s="151" t="s">
        <v>1034</v>
      </c>
      <c r="K548" s="152">
        <v>669836</v>
      </c>
      <c r="L548" s="153">
        <v>45292</v>
      </c>
      <c r="M548" s="153">
        <v>45702</v>
      </c>
      <c r="N548" s="154">
        <v>-274</v>
      </c>
      <c r="O548" s="155">
        <v>669836</v>
      </c>
      <c r="P548" s="156">
        <v>1</v>
      </c>
      <c r="Q548" s="157">
        <v>669836</v>
      </c>
      <c r="R548" s="158">
        <v>669836</v>
      </c>
      <c r="S548" s="159">
        <v>5.8081139849397791E-5</v>
      </c>
      <c r="T548" s="130"/>
      <c r="U548" s="160"/>
    </row>
    <row r="549" spans="1:21" ht="15" customHeight="1" outlineLevel="2" x14ac:dyDescent="0.35">
      <c r="A549" s="129"/>
      <c r="B549" s="146">
        <v>545</v>
      </c>
      <c r="C549" s="147" t="s">
        <v>1345</v>
      </c>
      <c r="D549" s="148">
        <v>1022990813</v>
      </c>
      <c r="E549" s="149" t="s">
        <v>1346</v>
      </c>
      <c r="F549" s="147" t="s">
        <v>1030</v>
      </c>
      <c r="G549" s="147" t="s">
        <v>1031</v>
      </c>
      <c r="H549" s="147" t="s">
        <v>1032</v>
      </c>
      <c r="I549" s="150"/>
      <c r="J549" s="151" t="s">
        <v>746</v>
      </c>
      <c r="K549" s="152">
        <v>30727</v>
      </c>
      <c r="L549" s="153">
        <v>45292</v>
      </c>
      <c r="M549" s="153">
        <v>45688</v>
      </c>
      <c r="N549" s="154">
        <v>-260</v>
      </c>
      <c r="O549" s="155">
        <v>30727</v>
      </c>
      <c r="P549" s="156">
        <v>1</v>
      </c>
      <c r="Q549" s="157">
        <v>30727</v>
      </c>
      <c r="R549" s="158">
        <v>30727</v>
      </c>
      <c r="S549" s="159">
        <v>2.6643225866517267E-6</v>
      </c>
      <c r="T549" s="130"/>
      <c r="U549" s="160"/>
    </row>
    <row r="550" spans="1:21" ht="15" customHeight="1" outlineLevel="2" x14ac:dyDescent="0.35">
      <c r="A550" s="129"/>
      <c r="B550" s="146">
        <v>546</v>
      </c>
      <c r="C550" s="147" t="s">
        <v>1345</v>
      </c>
      <c r="D550" s="148">
        <v>1022990813</v>
      </c>
      <c r="E550" s="149" t="s">
        <v>1346</v>
      </c>
      <c r="F550" s="147" t="s">
        <v>1030</v>
      </c>
      <c r="G550" s="147" t="s">
        <v>1031</v>
      </c>
      <c r="H550" s="147" t="s">
        <v>1032</v>
      </c>
      <c r="I550" s="150"/>
      <c r="J550" s="151" t="s">
        <v>199</v>
      </c>
      <c r="K550" s="152">
        <v>669810</v>
      </c>
      <c r="L550" s="153">
        <v>45292</v>
      </c>
      <c r="M550" s="153">
        <v>45473</v>
      </c>
      <c r="N550" s="154">
        <v>-45</v>
      </c>
      <c r="O550" s="155">
        <v>669810</v>
      </c>
      <c r="P550" s="156">
        <v>1</v>
      </c>
      <c r="Q550" s="157">
        <v>669810</v>
      </c>
      <c r="R550" s="158">
        <v>669810</v>
      </c>
      <c r="S550" s="159">
        <v>5.8078885402583819E-5</v>
      </c>
      <c r="T550" s="130"/>
      <c r="U550" s="160"/>
    </row>
    <row r="551" spans="1:21" ht="15" customHeight="1" outlineLevel="2" x14ac:dyDescent="0.35">
      <c r="A551" s="129"/>
      <c r="B551" s="146">
        <v>547</v>
      </c>
      <c r="C551" s="147" t="s">
        <v>1345</v>
      </c>
      <c r="D551" s="148">
        <v>1022990813</v>
      </c>
      <c r="E551" s="149" t="s">
        <v>1346</v>
      </c>
      <c r="F551" s="147" t="s">
        <v>1030</v>
      </c>
      <c r="G551" s="147" t="s">
        <v>1031</v>
      </c>
      <c r="H551" s="147" t="s">
        <v>1032</v>
      </c>
      <c r="I551" s="150"/>
      <c r="J551" s="151" t="s">
        <v>1035</v>
      </c>
      <c r="K551" s="152">
        <v>1211466</v>
      </c>
      <c r="L551" s="153">
        <v>45443</v>
      </c>
      <c r="M551" s="153">
        <v>45443</v>
      </c>
      <c r="N551" s="154">
        <v>-15</v>
      </c>
      <c r="O551" s="155">
        <v>1211466</v>
      </c>
      <c r="P551" s="156">
        <v>1</v>
      </c>
      <c r="Q551" s="157">
        <v>1211466</v>
      </c>
      <c r="R551" s="158">
        <v>1211466</v>
      </c>
      <c r="S551" s="159">
        <v>1.0504560245909527E-4</v>
      </c>
      <c r="T551" s="130"/>
      <c r="U551" s="160"/>
    </row>
    <row r="552" spans="1:21" ht="15" customHeight="1" outlineLevel="2" x14ac:dyDescent="0.35">
      <c r="A552" s="129"/>
      <c r="B552" s="146">
        <v>548</v>
      </c>
      <c r="C552" s="147" t="s">
        <v>1345</v>
      </c>
      <c r="D552" s="148">
        <v>1022990813</v>
      </c>
      <c r="E552" s="149" t="s">
        <v>1346</v>
      </c>
      <c r="F552" s="147" t="s">
        <v>1030</v>
      </c>
      <c r="G552" s="147" t="s">
        <v>1031</v>
      </c>
      <c r="H552" s="147" t="s">
        <v>1032</v>
      </c>
      <c r="I552" s="150"/>
      <c r="J552" s="151" t="s">
        <v>748</v>
      </c>
      <c r="K552" s="152">
        <v>1814006</v>
      </c>
      <c r="L552" s="153" t="s">
        <v>1036</v>
      </c>
      <c r="M552" s="153" t="s">
        <v>1036</v>
      </c>
      <c r="N552" s="154">
        <v>0</v>
      </c>
      <c r="O552" s="155">
        <v>1814006</v>
      </c>
      <c r="P552" s="156">
        <v>1</v>
      </c>
      <c r="Q552" s="157">
        <v>1814006</v>
      </c>
      <c r="R552" s="158">
        <v>1814006</v>
      </c>
      <c r="S552" s="159">
        <v>1.5729154027798847E-4</v>
      </c>
      <c r="T552" s="130"/>
      <c r="U552" s="160"/>
    </row>
    <row r="553" spans="1:21" ht="15" customHeight="1" outlineLevel="1" x14ac:dyDescent="0.35">
      <c r="A553" s="129"/>
      <c r="B553" s="146">
        <v>549</v>
      </c>
      <c r="C553" s="169" t="s">
        <v>1347</v>
      </c>
      <c r="D553" s="170"/>
      <c r="E553" s="171"/>
      <c r="F553" s="169"/>
      <c r="G553" s="169"/>
      <c r="H553" s="169"/>
      <c r="I553" s="172"/>
      <c r="J553" s="173"/>
      <c r="K553" s="174">
        <v>6170784</v>
      </c>
      <c r="L553" s="175"/>
      <c r="M553" s="175"/>
      <c r="N553" s="176"/>
      <c r="O553" s="177">
        <v>6170784</v>
      </c>
      <c r="P553" s="178"/>
      <c r="Q553" s="177">
        <v>6193904.0681187268</v>
      </c>
      <c r="R553" s="179">
        <v>6193904.0681187268</v>
      </c>
      <c r="S553" s="180">
        <v>5.3707028047784479E-4</v>
      </c>
      <c r="T553" s="130"/>
      <c r="U553" s="160"/>
    </row>
    <row r="554" spans="1:21" ht="15" customHeight="1" outlineLevel="2" x14ac:dyDescent="0.35">
      <c r="A554" s="129"/>
      <c r="B554" s="146">
        <v>550</v>
      </c>
      <c r="C554" s="147" t="s">
        <v>1348</v>
      </c>
      <c r="D554" s="148">
        <v>1013650720</v>
      </c>
      <c r="E554" s="149" t="s">
        <v>1349</v>
      </c>
      <c r="F554" s="147" t="s">
        <v>1030</v>
      </c>
      <c r="G554" s="147" t="s">
        <v>1031</v>
      </c>
      <c r="H554" s="147" t="s">
        <v>1032</v>
      </c>
      <c r="I554" s="150"/>
      <c r="J554" s="151" t="s">
        <v>1033</v>
      </c>
      <c r="K554" s="152">
        <v>1354334</v>
      </c>
      <c r="L554" s="153">
        <v>45291</v>
      </c>
      <c r="M554" s="153">
        <v>45336</v>
      </c>
      <c r="N554" s="154">
        <v>92</v>
      </c>
      <c r="O554" s="155">
        <v>1354334</v>
      </c>
      <c r="P554" s="156">
        <v>1.0130258381379456</v>
      </c>
      <c r="Q554" s="157">
        <v>1371975.3354687165</v>
      </c>
      <c r="R554" s="158">
        <v>1371975.3354687165</v>
      </c>
      <c r="S554" s="159">
        <v>1.1896328553449348E-4</v>
      </c>
      <c r="T554" s="130"/>
      <c r="U554" s="160"/>
    </row>
    <row r="555" spans="1:21" ht="15" customHeight="1" outlineLevel="2" x14ac:dyDescent="0.35">
      <c r="A555" s="129"/>
      <c r="B555" s="146">
        <v>551</v>
      </c>
      <c r="C555" s="147" t="s">
        <v>1348</v>
      </c>
      <c r="D555" s="148">
        <v>1013650720</v>
      </c>
      <c r="E555" s="149" t="s">
        <v>1349</v>
      </c>
      <c r="F555" s="147" t="s">
        <v>1030</v>
      </c>
      <c r="G555" s="147" t="s">
        <v>1031</v>
      </c>
      <c r="H555" s="147" t="s">
        <v>1032</v>
      </c>
      <c r="I555" s="150"/>
      <c r="J555" s="151" t="s">
        <v>1034</v>
      </c>
      <c r="K555" s="152">
        <v>569664</v>
      </c>
      <c r="L555" s="153">
        <v>45292</v>
      </c>
      <c r="M555" s="153">
        <v>45702</v>
      </c>
      <c r="N555" s="154">
        <v>-274</v>
      </c>
      <c r="O555" s="155">
        <v>569664</v>
      </c>
      <c r="P555" s="156">
        <v>1</v>
      </c>
      <c r="Q555" s="157">
        <v>569664</v>
      </c>
      <c r="R555" s="158">
        <v>569664</v>
      </c>
      <c r="S555" s="159">
        <v>4.9395276532117331E-5</v>
      </c>
      <c r="T555" s="130"/>
      <c r="U555" s="160"/>
    </row>
    <row r="556" spans="1:21" ht="15" customHeight="1" outlineLevel="2" x14ac:dyDescent="0.35">
      <c r="A556" s="129"/>
      <c r="B556" s="146">
        <v>552</v>
      </c>
      <c r="C556" s="147" t="s">
        <v>1348</v>
      </c>
      <c r="D556" s="148">
        <v>1013650720</v>
      </c>
      <c r="E556" s="149" t="s">
        <v>1349</v>
      </c>
      <c r="F556" s="147" t="s">
        <v>1030</v>
      </c>
      <c r="G556" s="147" t="s">
        <v>1031</v>
      </c>
      <c r="H556" s="147" t="s">
        <v>1032</v>
      </c>
      <c r="I556" s="150"/>
      <c r="J556" s="151" t="s">
        <v>746</v>
      </c>
      <c r="K556" s="152">
        <v>26190</v>
      </c>
      <c r="L556" s="153">
        <v>45292</v>
      </c>
      <c r="M556" s="153">
        <v>45688</v>
      </c>
      <c r="N556" s="154">
        <v>-260</v>
      </c>
      <c r="O556" s="155">
        <v>26190</v>
      </c>
      <c r="P556" s="156">
        <v>1</v>
      </c>
      <c r="Q556" s="157">
        <v>26190</v>
      </c>
      <c r="R556" s="158">
        <v>26190</v>
      </c>
      <c r="S556" s="159">
        <v>2.2709216176134578E-6</v>
      </c>
      <c r="T556" s="130"/>
      <c r="U556" s="160"/>
    </row>
    <row r="557" spans="1:21" ht="15" customHeight="1" outlineLevel="2" x14ac:dyDescent="0.35">
      <c r="A557" s="129"/>
      <c r="B557" s="146">
        <v>553</v>
      </c>
      <c r="C557" s="147" t="s">
        <v>1348</v>
      </c>
      <c r="D557" s="148">
        <v>1013650720</v>
      </c>
      <c r="E557" s="149" t="s">
        <v>1349</v>
      </c>
      <c r="F557" s="147" t="s">
        <v>1030</v>
      </c>
      <c r="G557" s="147" t="s">
        <v>1031</v>
      </c>
      <c r="H557" s="147" t="s">
        <v>1032</v>
      </c>
      <c r="I557" s="150"/>
      <c r="J557" s="151" t="s">
        <v>199</v>
      </c>
      <c r="K557" s="152">
        <v>608331</v>
      </c>
      <c r="L557" s="153">
        <v>45292</v>
      </c>
      <c r="M557" s="153">
        <v>45473</v>
      </c>
      <c r="N557" s="154">
        <v>-45</v>
      </c>
      <c r="O557" s="155">
        <v>608331</v>
      </c>
      <c r="P557" s="156">
        <v>1</v>
      </c>
      <c r="Q557" s="157">
        <v>608331</v>
      </c>
      <c r="R557" s="158">
        <v>608331</v>
      </c>
      <c r="S557" s="159">
        <v>5.2748072491959237E-5</v>
      </c>
      <c r="T557" s="130"/>
      <c r="U557" s="160"/>
    </row>
    <row r="558" spans="1:21" ht="15" customHeight="1" outlineLevel="2" x14ac:dyDescent="0.35">
      <c r="A558" s="129"/>
      <c r="B558" s="146">
        <v>554</v>
      </c>
      <c r="C558" s="147" t="s">
        <v>1348</v>
      </c>
      <c r="D558" s="148">
        <v>1013650720</v>
      </c>
      <c r="E558" s="149" t="s">
        <v>1349</v>
      </c>
      <c r="F558" s="147" t="s">
        <v>1030</v>
      </c>
      <c r="G558" s="147" t="s">
        <v>1031</v>
      </c>
      <c r="H558" s="147" t="s">
        <v>1032</v>
      </c>
      <c r="I558" s="150"/>
      <c r="J558" s="151" t="s">
        <v>1035</v>
      </c>
      <c r="K558" s="152">
        <v>1345249</v>
      </c>
      <c r="L558" s="153">
        <v>45443</v>
      </c>
      <c r="M558" s="153">
        <v>45443</v>
      </c>
      <c r="N558" s="154">
        <v>-15</v>
      </c>
      <c r="O558" s="155">
        <v>1345249</v>
      </c>
      <c r="P558" s="156">
        <v>1</v>
      </c>
      <c r="Q558" s="157">
        <v>1345249</v>
      </c>
      <c r="R558" s="158">
        <v>1345249</v>
      </c>
      <c r="S558" s="159">
        <v>1.1664585854039277E-4</v>
      </c>
      <c r="T558" s="130"/>
      <c r="U558" s="160"/>
    </row>
    <row r="559" spans="1:21" ht="15" customHeight="1" outlineLevel="2" x14ac:dyDescent="0.35">
      <c r="A559" s="129"/>
      <c r="B559" s="146">
        <v>555</v>
      </c>
      <c r="C559" s="147" t="s">
        <v>1348</v>
      </c>
      <c r="D559" s="148">
        <v>1013650720</v>
      </c>
      <c r="E559" s="149" t="s">
        <v>1349</v>
      </c>
      <c r="F559" s="147" t="s">
        <v>1030</v>
      </c>
      <c r="G559" s="147" t="s">
        <v>1031</v>
      </c>
      <c r="H559" s="147" t="s">
        <v>1032</v>
      </c>
      <c r="I559" s="150"/>
      <c r="J559" s="151" t="s">
        <v>748</v>
      </c>
      <c r="K559" s="152">
        <v>1299955</v>
      </c>
      <c r="L559" s="153" t="s">
        <v>1036</v>
      </c>
      <c r="M559" s="153" t="s">
        <v>1036</v>
      </c>
      <c r="N559" s="154">
        <v>0</v>
      </c>
      <c r="O559" s="155">
        <v>1299955</v>
      </c>
      <c r="P559" s="156">
        <v>1</v>
      </c>
      <c r="Q559" s="157">
        <v>1299955</v>
      </c>
      <c r="R559" s="158">
        <v>1299955</v>
      </c>
      <c r="S559" s="159">
        <v>1.127184387714663E-4</v>
      </c>
      <c r="T559" s="130"/>
      <c r="U559" s="160"/>
    </row>
    <row r="560" spans="1:21" ht="15" customHeight="1" outlineLevel="1" x14ac:dyDescent="0.35">
      <c r="A560" s="129"/>
      <c r="B560" s="146">
        <v>556</v>
      </c>
      <c r="C560" s="169" t="s">
        <v>1350</v>
      </c>
      <c r="D560" s="170"/>
      <c r="E560" s="171"/>
      <c r="F560" s="169"/>
      <c r="G560" s="169"/>
      <c r="H560" s="169"/>
      <c r="I560" s="172"/>
      <c r="J560" s="173"/>
      <c r="K560" s="174">
        <v>5203723</v>
      </c>
      <c r="L560" s="175"/>
      <c r="M560" s="175"/>
      <c r="N560" s="176"/>
      <c r="O560" s="177">
        <v>5203723</v>
      </c>
      <c r="P560" s="178"/>
      <c r="Q560" s="177">
        <v>5221364.3354687169</v>
      </c>
      <c r="R560" s="179">
        <v>5221364.3354687169</v>
      </c>
      <c r="S560" s="180">
        <v>4.5274185348804255E-4</v>
      </c>
      <c r="T560" s="130"/>
      <c r="U560" s="160"/>
    </row>
    <row r="561" spans="1:21" ht="15" customHeight="1" outlineLevel="2" x14ac:dyDescent="0.35">
      <c r="A561" s="129"/>
      <c r="B561" s="146">
        <v>557</v>
      </c>
      <c r="C561" s="147" t="s">
        <v>1351</v>
      </c>
      <c r="D561" s="148">
        <v>1012344528</v>
      </c>
      <c r="E561" s="149" t="s">
        <v>1352</v>
      </c>
      <c r="F561" s="147" t="s">
        <v>1030</v>
      </c>
      <c r="G561" s="147" t="s">
        <v>1031</v>
      </c>
      <c r="H561" s="147" t="s">
        <v>1032</v>
      </c>
      <c r="I561" s="150"/>
      <c r="J561" s="151" t="s">
        <v>1034</v>
      </c>
      <c r="K561" s="152">
        <v>437937</v>
      </c>
      <c r="L561" s="153">
        <v>45292</v>
      </c>
      <c r="M561" s="153">
        <v>45702</v>
      </c>
      <c r="N561" s="154">
        <v>-274</v>
      </c>
      <c r="O561" s="155">
        <v>437937</v>
      </c>
      <c r="P561" s="156">
        <v>1</v>
      </c>
      <c r="Q561" s="157">
        <v>437937</v>
      </c>
      <c r="R561" s="158">
        <v>437937</v>
      </c>
      <c r="S561" s="159">
        <v>3.7973295168109386E-5</v>
      </c>
      <c r="T561" s="130"/>
      <c r="U561" s="160"/>
    </row>
    <row r="562" spans="1:21" ht="15" customHeight="1" outlineLevel="2" x14ac:dyDescent="0.35">
      <c r="A562" s="129"/>
      <c r="B562" s="146">
        <v>558</v>
      </c>
      <c r="C562" s="147" t="s">
        <v>1351</v>
      </c>
      <c r="D562" s="148">
        <v>1012344528</v>
      </c>
      <c r="E562" s="149" t="s">
        <v>1352</v>
      </c>
      <c r="F562" s="147" t="s">
        <v>1030</v>
      </c>
      <c r="G562" s="147" t="s">
        <v>1031</v>
      </c>
      <c r="H562" s="147" t="s">
        <v>1032</v>
      </c>
      <c r="I562" s="150"/>
      <c r="J562" s="151" t="s">
        <v>746</v>
      </c>
      <c r="K562" s="152">
        <v>15777</v>
      </c>
      <c r="L562" s="153">
        <v>45292</v>
      </c>
      <c r="M562" s="153">
        <v>45688</v>
      </c>
      <c r="N562" s="154">
        <v>-260</v>
      </c>
      <c r="O562" s="155">
        <v>15777</v>
      </c>
      <c r="P562" s="156">
        <v>1</v>
      </c>
      <c r="Q562" s="157">
        <v>15777</v>
      </c>
      <c r="R562" s="158">
        <v>15777</v>
      </c>
      <c r="S562" s="159">
        <v>1.3680156686173167E-6</v>
      </c>
      <c r="T562" s="130"/>
      <c r="U562" s="160"/>
    </row>
    <row r="563" spans="1:21" ht="15" customHeight="1" outlineLevel="2" x14ac:dyDescent="0.35">
      <c r="A563" s="129"/>
      <c r="B563" s="146">
        <v>559</v>
      </c>
      <c r="C563" s="147" t="s">
        <v>1351</v>
      </c>
      <c r="D563" s="148">
        <v>1012344528</v>
      </c>
      <c r="E563" s="149" t="s">
        <v>1352</v>
      </c>
      <c r="F563" s="147" t="s">
        <v>1030</v>
      </c>
      <c r="G563" s="147" t="s">
        <v>1031</v>
      </c>
      <c r="H563" s="147" t="s">
        <v>1032</v>
      </c>
      <c r="I563" s="150"/>
      <c r="J563" s="151" t="s">
        <v>199</v>
      </c>
      <c r="K563" s="152">
        <v>437937</v>
      </c>
      <c r="L563" s="153">
        <v>45292</v>
      </c>
      <c r="M563" s="153">
        <v>45473</v>
      </c>
      <c r="N563" s="154">
        <v>-45</v>
      </c>
      <c r="O563" s="155">
        <v>437937</v>
      </c>
      <c r="P563" s="156">
        <v>1</v>
      </c>
      <c r="Q563" s="157">
        <v>437937</v>
      </c>
      <c r="R563" s="158">
        <v>437937</v>
      </c>
      <c r="S563" s="159">
        <v>3.7973295168109386E-5</v>
      </c>
      <c r="T563" s="130"/>
      <c r="U563" s="160"/>
    </row>
    <row r="564" spans="1:21" ht="15" customHeight="1" outlineLevel="2" x14ac:dyDescent="0.35">
      <c r="A564" s="129"/>
      <c r="B564" s="146">
        <v>560</v>
      </c>
      <c r="C564" s="147" t="s">
        <v>1351</v>
      </c>
      <c r="D564" s="148">
        <v>1012344528</v>
      </c>
      <c r="E564" s="149" t="s">
        <v>1352</v>
      </c>
      <c r="F564" s="147" t="s">
        <v>1030</v>
      </c>
      <c r="G564" s="147" t="s">
        <v>1031</v>
      </c>
      <c r="H564" s="147" t="s">
        <v>1032</v>
      </c>
      <c r="I564" s="150"/>
      <c r="J564" s="151" t="s">
        <v>1035</v>
      </c>
      <c r="K564" s="152">
        <v>724266</v>
      </c>
      <c r="L564" s="153">
        <v>45443</v>
      </c>
      <c r="M564" s="153">
        <v>45443</v>
      </c>
      <c r="N564" s="154">
        <v>-15</v>
      </c>
      <c r="O564" s="155">
        <v>724266</v>
      </c>
      <c r="P564" s="156">
        <v>1</v>
      </c>
      <c r="Q564" s="157">
        <v>724266</v>
      </c>
      <c r="R564" s="158">
        <v>724266</v>
      </c>
      <c r="S564" s="159">
        <v>6.2800737544957191E-5</v>
      </c>
      <c r="T564" s="130"/>
      <c r="U564" s="160"/>
    </row>
    <row r="565" spans="1:21" ht="15" customHeight="1" outlineLevel="2" x14ac:dyDescent="0.35">
      <c r="A565" s="129"/>
      <c r="B565" s="146">
        <v>561</v>
      </c>
      <c r="C565" s="147" t="s">
        <v>1351</v>
      </c>
      <c r="D565" s="148">
        <v>1012344528</v>
      </c>
      <c r="E565" s="149" t="s">
        <v>1352</v>
      </c>
      <c r="F565" s="147" t="s">
        <v>1030</v>
      </c>
      <c r="G565" s="147" t="s">
        <v>1031</v>
      </c>
      <c r="H565" s="147" t="s">
        <v>1032</v>
      </c>
      <c r="I565" s="150"/>
      <c r="J565" s="151" t="s">
        <v>748</v>
      </c>
      <c r="K565" s="152">
        <v>195119</v>
      </c>
      <c r="L565" s="153" t="s">
        <v>1036</v>
      </c>
      <c r="M565" s="153" t="s">
        <v>1036</v>
      </c>
      <c r="N565" s="154">
        <v>0</v>
      </c>
      <c r="O565" s="155">
        <v>195119</v>
      </c>
      <c r="P565" s="156">
        <v>1</v>
      </c>
      <c r="Q565" s="157">
        <v>195119</v>
      </c>
      <c r="R565" s="158">
        <v>195119</v>
      </c>
      <c r="S565" s="159">
        <v>1.6918669534445219E-5</v>
      </c>
      <c r="T565" s="130"/>
      <c r="U565" s="160"/>
    </row>
    <row r="566" spans="1:21" ht="15" customHeight="1" outlineLevel="1" x14ac:dyDescent="0.35">
      <c r="A566" s="129"/>
      <c r="B566" s="146">
        <v>562</v>
      </c>
      <c r="C566" s="169" t="s">
        <v>1353</v>
      </c>
      <c r="D566" s="170"/>
      <c r="E566" s="171"/>
      <c r="F566" s="169"/>
      <c r="G566" s="169"/>
      <c r="H566" s="169"/>
      <c r="I566" s="172"/>
      <c r="J566" s="173"/>
      <c r="K566" s="174">
        <v>1811036</v>
      </c>
      <c r="L566" s="175"/>
      <c r="M566" s="175"/>
      <c r="N566" s="176"/>
      <c r="O566" s="177">
        <v>1811036</v>
      </c>
      <c r="P566" s="178"/>
      <c r="Q566" s="177">
        <v>1811036</v>
      </c>
      <c r="R566" s="179">
        <v>1811036</v>
      </c>
      <c r="S566" s="180">
        <v>1.5703401308423849E-4</v>
      </c>
      <c r="T566" s="130"/>
      <c r="U566" s="160"/>
    </row>
    <row r="567" spans="1:21" ht="15" customHeight="1" outlineLevel="2" x14ac:dyDescent="0.35">
      <c r="A567" s="129"/>
      <c r="B567" s="146">
        <v>563</v>
      </c>
      <c r="C567" s="147" t="s">
        <v>1354</v>
      </c>
      <c r="D567" s="148">
        <v>1013111939</v>
      </c>
      <c r="E567" s="149" t="s">
        <v>1051</v>
      </c>
      <c r="F567" s="147" t="s">
        <v>1030</v>
      </c>
      <c r="G567" s="147" t="s">
        <v>1031</v>
      </c>
      <c r="H567" s="147" t="s">
        <v>1032</v>
      </c>
      <c r="I567" s="150"/>
      <c r="J567" s="151" t="s">
        <v>1035</v>
      </c>
      <c r="K567" s="152">
        <v>520000</v>
      </c>
      <c r="L567" s="153">
        <v>45443</v>
      </c>
      <c r="M567" s="153">
        <v>45443</v>
      </c>
      <c r="N567" s="154">
        <v>-15</v>
      </c>
      <c r="O567" s="155">
        <v>520000</v>
      </c>
      <c r="P567" s="156">
        <v>1</v>
      </c>
      <c r="Q567" s="157">
        <v>520000</v>
      </c>
      <c r="R567" s="158">
        <v>520000</v>
      </c>
      <c r="S567" s="159">
        <v>4.5088936279457738E-5</v>
      </c>
      <c r="T567" s="130"/>
      <c r="U567" s="160"/>
    </row>
    <row r="568" spans="1:21" ht="15" customHeight="1" outlineLevel="1" x14ac:dyDescent="0.35">
      <c r="A568" s="129"/>
      <c r="B568" s="146">
        <v>564</v>
      </c>
      <c r="C568" s="169" t="s">
        <v>1355</v>
      </c>
      <c r="D568" s="170"/>
      <c r="E568" s="171"/>
      <c r="F568" s="169"/>
      <c r="G568" s="169"/>
      <c r="H568" s="169"/>
      <c r="I568" s="172"/>
      <c r="J568" s="173"/>
      <c r="K568" s="174">
        <v>520000</v>
      </c>
      <c r="L568" s="175"/>
      <c r="M568" s="175"/>
      <c r="N568" s="176"/>
      <c r="O568" s="177">
        <v>520000</v>
      </c>
      <c r="P568" s="178"/>
      <c r="Q568" s="177">
        <v>520000</v>
      </c>
      <c r="R568" s="179">
        <v>520000</v>
      </c>
      <c r="S568" s="180">
        <v>4.5088936279457738E-5</v>
      </c>
      <c r="T568" s="130"/>
      <c r="U568" s="160"/>
    </row>
    <row r="569" spans="1:21" ht="15" customHeight="1" outlineLevel="2" x14ac:dyDescent="0.35">
      <c r="A569" s="129"/>
      <c r="B569" s="146">
        <v>565</v>
      </c>
      <c r="C569" s="147" t="s">
        <v>1356</v>
      </c>
      <c r="D569" s="148">
        <v>1032457082</v>
      </c>
      <c r="E569" s="149" t="s">
        <v>1357</v>
      </c>
      <c r="F569" s="147" t="s">
        <v>1030</v>
      </c>
      <c r="G569" s="147" t="s">
        <v>1031</v>
      </c>
      <c r="H569" s="147" t="s">
        <v>1032</v>
      </c>
      <c r="I569" s="150"/>
      <c r="J569" s="151" t="s">
        <v>1033</v>
      </c>
      <c r="K569" s="152">
        <v>1300606</v>
      </c>
      <c r="L569" s="153">
        <v>45291</v>
      </c>
      <c r="M569" s="153">
        <v>45336</v>
      </c>
      <c r="N569" s="154">
        <v>92</v>
      </c>
      <c r="O569" s="155">
        <v>1300606</v>
      </c>
      <c r="P569" s="156">
        <v>1.0130258381379456</v>
      </c>
      <c r="Q569" s="157">
        <v>1317547.4832372409</v>
      </c>
      <c r="R569" s="158">
        <v>1317547.4832372409</v>
      </c>
      <c r="S569" s="159">
        <v>1.1424387407085359E-4</v>
      </c>
      <c r="T569" s="130"/>
      <c r="U569" s="160"/>
    </row>
    <row r="570" spans="1:21" ht="15" customHeight="1" outlineLevel="2" x14ac:dyDescent="0.35">
      <c r="A570" s="129"/>
      <c r="B570" s="146">
        <v>566</v>
      </c>
      <c r="C570" s="147" t="s">
        <v>1356</v>
      </c>
      <c r="D570" s="148">
        <v>1032457082</v>
      </c>
      <c r="E570" s="149" t="s">
        <v>1357</v>
      </c>
      <c r="F570" s="147" t="s">
        <v>1030</v>
      </c>
      <c r="G570" s="147" t="s">
        <v>1031</v>
      </c>
      <c r="H570" s="147" t="s">
        <v>1032</v>
      </c>
      <c r="I570" s="150"/>
      <c r="J570" s="151" t="s">
        <v>1034</v>
      </c>
      <c r="K570" s="152">
        <v>552311</v>
      </c>
      <c r="L570" s="153">
        <v>45292</v>
      </c>
      <c r="M570" s="153">
        <v>45702</v>
      </c>
      <c r="N570" s="154">
        <v>-274</v>
      </c>
      <c r="O570" s="155">
        <v>552311</v>
      </c>
      <c r="P570" s="156">
        <v>1</v>
      </c>
      <c r="Q570" s="157">
        <v>552311</v>
      </c>
      <c r="R570" s="158">
        <v>552311</v>
      </c>
      <c r="S570" s="159">
        <v>4.7890606702776116E-5</v>
      </c>
      <c r="T570" s="130"/>
      <c r="U570" s="160"/>
    </row>
    <row r="571" spans="1:21" ht="15" customHeight="1" outlineLevel="2" x14ac:dyDescent="0.35">
      <c r="A571" s="129"/>
      <c r="B571" s="146">
        <v>567</v>
      </c>
      <c r="C571" s="147" t="s">
        <v>1356</v>
      </c>
      <c r="D571" s="148">
        <v>1032457082</v>
      </c>
      <c r="E571" s="149" t="s">
        <v>1357</v>
      </c>
      <c r="F571" s="147" t="s">
        <v>1030</v>
      </c>
      <c r="G571" s="147" t="s">
        <v>1031</v>
      </c>
      <c r="H571" s="147" t="s">
        <v>1032</v>
      </c>
      <c r="I571" s="150"/>
      <c r="J571" s="151" t="s">
        <v>746</v>
      </c>
      <c r="K571" s="152">
        <v>25341</v>
      </c>
      <c r="L571" s="153">
        <v>45292</v>
      </c>
      <c r="M571" s="153">
        <v>45688</v>
      </c>
      <c r="N571" s="154">
        <v>-260</v>
      </c>
      <c r="O571" s="155">
        <v>25341</v>
      </c>
      <c r="P571" s="156">
        <v>1</v>
      </c>
      <c r="Q571" s="157">
        <v>25341</v>
      </c>
      <c r="R571" s="158">
        <v>25341</v>
      </c>
      <c r="S571" s="159">
        <v>2.1973052581879587E-6</v>
      </c>
      <c r="T571" s="130"/>
      <c r="U571" s="160"/>
    </row>
    <row r="572" spans="1:21" ht="15" customHeight="1" outlineLevel="2" x14ac:dyDescent="0.35">
      <c r="A572" s="129"/>
      <c r="B572" s="146">
        <v>568</v>
      </c>
      <c r="C572" s="147" t="s">
        <v>1356</v>
      </c>
      <c r="D572" s="148">
        <v>1032457082</v>
      </c>
      <c r="E572" s="149" t="s">
        <v>1357</v>
      </c>
      <c r="F572" s="147" t="s">
        <v>1030</v>
      </c>
      <c r="G572" s="147" t="s">
        <v>1031</v>
      </c>
      <c r="H572" s="147" t="s">
        <v>1032</v>
      </c>
      <c r="I572" s="150"/>
      <c r="J572" s="151" t="s">
        <v>199</v>
      </c>
      <c r="K572" s="152">
        <v>552307</v>
      </c>
      <c r="L572" s="153">
        <v>45292</v>
      </c>
      <c r="M572" s="153">
        <v>45473</v>
      </c>
      <c r="N572" s="154">
        <v>-45</v>
      </c>
      <c r="O572" s="155">
        <v>552307</v>
      </c>
      <c r="P572" s="156">
        <v>1</v>
      </c>
      <c r="Q572" s="157">
        <v>552307</v>
      </c>
      <c r="R572" s="158">
        <v>552307</v>
      </c>
      <c r="S572" s="159">
        <v>4.7890259864804734E-5</v>
      </c>
      <c r="T572" s="130"/>
      <c r="U572" s="160"/>
    </row>
    <row r="573" spans="1:21" ht="15" customHeight="1" outlineLevel="2" x14ac:dyDescent="0.35">
      <c r="A573" s="129"/>
      <c r="B573" s="146">
        <v>569</v>
      </c>
      <c r="C573" s="147" t="s">
        <v>1356</v>
      </c>
      <c r="D573" s="148">
        <v>1032457082</v>
      </c>
      <c r="E573" s="149" t="s">
        <v>1357</v>
      </c>
      <c r="F573" s="147" t="s">
        <v>1030</v>
      </c>
      <c r="G573" s="147" t="s">
        <v>1031</v>
      </c>
      <c r="H573" s="147" t="s">
        <v>1032</v>
      </c>
      <c r="I573" s="150"/>
      <c r="J573" s="151" t="s">
        <v>1035</v>
      </c>
      <c r="K573" s="152">
        <v>39265</v>
      </c>
      <c r="L573" s="153">
        <v>45443</v>
      </c>
      <c r="M573" s="153">
        <v>45443</v>
      </c>
      <c r="N573" s="154">
        <v>-15</v>
      </c>
      <c r="O573" s="155">
        <v>39265</v>
      </c>
      <c r="P573" s="156">
        <v>1</v>
      </c>
      <c r="Q573" s="157">
        <v>39265</v>
      </c>
      <c r="R573" s="158">
        <v>39265</v>
      </c>
      <c r="S573" s="159">
        <v>3.4046482365632846E-6</v>
      </c>
      <c r="T573" s="130"/>
      <c r="U573" s="160"/>
    </row>
    <row r="574" spans="1:21" ht="15" customHeight="1" outlineLevel="2" x14ac:dyDescent="0.35">
      <c r="A574" s="129"/>
      <c r="B574" s="146">
        <v>570</v>
      </c>
      <c r="C574" s="147" t="s">
        <v>1356</v>
      </c>
      <c r="D574" s="148">
        <v>1032457082</v>
      </c>
      <c r="E574" s="149" t="s">
        <v>1357</v>
      </c>
      <c r="F574" s="147" t="s">
        <v>1030</v>
      </c>
      <c r="G574" s="147" t="s">
        <v>1031</v>
      </c>
      <c r="H574" s="147" t="s">
        <v>1032</v>
      </c>
      <c r="I574" s="150"/>
      <c r="J574" s="151" t="s">
        <v>748</v>
      </c>
      <c r="K574" s="152">
        <v>1363122</v>
      </c>
      <c r="L574" s="153" t="s">
        <v>1036</v>
      </c>
      <c r="M574" s="153" t="s">
        <v>1036</v>
      </c>
      <c r="N574" s="154">
        <v>0</v>
      </c>
      <c r="O574" s="155">
        <v>1363122</v>
      </c>
      <c r="P574" s="156">
        <v>1</v>
      </c>
      <c r="Q574" s="157">
        <v>1363122</v>
      </c>
      <c r="R574" s="158">
        <v>1363122</v>
      </c>
      <c r="S574" s="159">
        <v>1.1819561730601344E-4</v>
      </c>
      <c r="T574" s="130"/>
      <c r="U574" s="160"/>
    </row>
    <row r="575" spans="1:21" ht="15" customHeight="1" outlineLevel="1" x14ac:dyDescent="0.35">
      <c r="A575" s="129"/>
      <c r="B575" s="146">
        <v>571</v>
      </c>
      <c r="C575" s="169" t="s">
        <v>1358</v>
      </c>
      <c r="D575" s="170"/>
      <c r="E575" s="171"/>
      <c r="F575" s="169"/>
      <c r="G575" s="169"/>
      <c r="H575" s="169"/>
      <c r="I575" s="172"/>
      <c r="J575" s="173"/>
      <c r="K575" s="174">
        <v>3832952</v>
      </c>
      <c r="L575" s="175"/>
      <c r="M575" s="175"/>
      <c r="N575" s="176"/>
      <c r="O575" s="177">
        <v>3832952</v>
      </c>
      <c r="P575" s="178"/>
      <c r="Q575" s="177">
        <v>3849893.4832372409</v>
      </c>
      <c r="R575" s="179">
        <v>3849893.4832372409</v>
      </c>
      <c r="S575" s="180">
        <v>3.3382231143919909E-4</v>
      </c>
      <c r="T575" s="130"/>
      <c r="U575" s="160"/>
    </row>
    <row r="576" spans="1:21" ht="15" customHeight="1" outlineLevel="2" x14ac:dyDescent="0.35">
      <c r="A576" s="129"/>
      <c r="B576" s="146">
        <v>572</v>
      </c>
      <c r="C576" s="147" t="s">
        <v>1359</v>
      </c>
      <c r="D576" s="148">
        <v>1018478025</v>
      </c>
      <c r="E576" s="149" t="s">
        <v>1360</v>
      </c>
      <c r="F576" s="147" t="s">
        <v>1030</v>
      </c>
      <c r="G576" s="147" t="s">
        <v>1031</v>
      </c>
      <c r="H576" s="147" t="s">
        <v>1032</v>
      </c>
      <c r="I576" s="150"/>
      <c r="J576" s="151" t="s">
        <v>1033</v>
      </c>
      <c r="K576" s="152">
        <v>1880606</v>
      </c>
      <c r="L576" s="153">
        <v>45291</v>
      </c>
      <c r="M576" s="153">
        <v>45336</v>
      </c>
      <c r="N576" s="154">
        <v>92</v>
      </c>
      <c r="O576" s="155">
        <v>1880606</v>
      </c>
      <c r="P576" s="156">
        <v>1.0130258381379456</v>
      </c>
      <c r="Q576" s="157">
        <v>1905102.4693572493</v>
      </c>
      <c r="R576" s="158">
        <v>1905102.4693572493</v>
      </c>
      <c r="S576" s="159">
        <v>1.6519046893593577E-4</v>
      </c>
      <c r="T576" s="130"/>
      <c r="U576" s="160"/>
    </row>
    <row r="577" spans="1:21" ht="15" customHeight="1" outlineLevel="2" x14ac:dyDescent="0.35">
      <c r="A577" s="129"/>
      <c r="B577" s="146">
        <v>573</v>
      </c>
      <c r="C577" s="147" t="s">
        <v>1359</v>
      </c>
      <c r="D577" s="148">
        <v>1018478025</v>
      </c>
      <c r="E577" s="149" t="s">
        <v>1360</v>
      </c>
      <c r="F577" s="147" t="s">
        <v>1030</v>
      </c>
      <c r="G577" s="147" t="s">
        <v>1031</v>
      </c>
      <c r="H577" s="147" t="s">
        <v>1032</v>
      </c>
      <c r="I577" s="150"/>
      <c r="J577" s="151" t="s">
        <v>1034</v>
      </c>
      <c r="K577" s="152">
        <v>713541</v>
      </c>
      <c r="L577" s="153">
        <v>45292</v>
      </c>
      <c r="M577" s="153">
        <v>45702</v>
      </c>
      <c r="N577" s="154">
        <v>-274</v>
      </c>
      <c r="O577" s="155">
        <v>713541</v>
      </c>
      <c r="P577" s="156">
        <v>1</v>
      </c>
      <c r="Q577" s="157">
        <v>713541</v>
      </c>
      <c r="R577" s="158">
        <v>713541</v>
      </c>
      <c r="S577" s="159">
        <v>6.1870778234193372E-5</v>
      </c>
      <c r="T577" s="130"/>
      <c r="U577" s="160"/>
    </row>
    <row r="578" spans="1:21" ht="15" customHeight="1" outlineLevel="2" x14ac:dyDescent="0.35">
      <c r="A578" s="129"/>
      <c r="B578" s="146">
        <v>574</v>
      </c>
      <c r="C578" s="147" t="s">
        <v>1359</v>
      </c>
      <c r="D578" s="148">
        <v>1018478025</v>
      </c>
      <c r="E578" s="149" t="s">
        <v>1360</v>
      </c>
      <c r="F578" s="147" t="s">
        <v>1030</v>
      </c>
      <c r="G578" s="147" t="s">
        <v>1031</v>
      </c>
      <c r="H578" s="147" t="s">
        <v>1032</v>
      </c>
      <c r="I578" s="150"/>
      <c r="J578" s="151" t="s">
        <v>746</v>
      </c>
      <c r="K578" s="152">
        <v>32740</v>
      </c>
      <c r="L578" s="153">
        <v>45292</v>
      </c>
      <c r="M578" s="153">
        <v>45688</v>
      </c>
      <c r="N578" s="154">
        <v>-260</v>
      </c>
      <c r="O578" s="155">
        <v>32740</v>
      </c>
      <c r="P578" s="156">
        <v>1</v>
      </c>
      <c r="Q578" s="157">
        <v>32740</v>
      </c>
      <c r="R578" s="158">
        <v>32740</v>
      </c>
      <c r="S578" s="159">
        <v>2.8388687957489351E-6</v>
      </c>
      <c r="T578" s="130"/>
      <c r="U578" s="160"/>
    </row>
    <row r="579" spans="1:21" ht="15" customHeight="1" outlineLevel="2" x14ac:dyDescent="0.35">
      <c r="A579" s="129"/>
      <c r="B579" s="146">
        <v>575</v>
      </c>
      <c r="C579" s="147" t="s">
        <v>1359</v>
      </c>
      <c r="D579" s="148">
        <v>1018478025</v>
      </c>
      <c r="E579" s="149" t="s">
        <v>1360</v>
      </c>
      <c r="F579" s="147" t="s">
        <v>1030</v>
      </c>
      <c r="G579" s="147" t="s">
        <v>1031</v>
      </c>
      <c r="H579" s="147" t="s">
        <v>1032</v>
      </c>
      <c r="I579" s="150"/>
      <c r="J579" s="151" t="s">
        <v>199</v>
      </c>
      <c r="K579" s="152">
        <v>718533</v>
      </c>
      <c r="L579" s="153">
        <v>45292</v>
      </c>
      <c r="M579" s="153">
        <v>45473</v>
      </c>
      <c r="N579" s="154">
        <v>-45</v>
      </c>
      <c r="O579" s="155">
        <v>718533</v>
      </c>
      <c r="P579" s="156">
        <v>1</v>
      </c>
      <c r="Q579" s="157">
        <v>718533</v>
      </c>
      <c r="R579" s="158">
        <v>718533</v>
      </c>
      <c r="S579" s="159">
        <v>6.230363202247616E-5</v>
      </c>
      <c r="T579" s="130"/>
      <c r="U579" s="160"/>
    </row>
    <row r="580" spans="1:21" ht="15" customHeight="1" outlineLevel="2" x14ac:dyDescent="0.35">
      <c r="A580" s="129"/>
      <c r="B580" s="146">
        <v>576</v>
      </c>
      <c r="C580" s="147" t="s">
        <v>1359</v>
      </c>
      <c r="D580" s="148">
        <v>1018478025</v>
      </c>
      <c r="E580" s="149" t="s">
        <v>1360</v>
      </c>
      <c r="F580" s="147" t="s">
        <v>1030</v>
      </c>
      <c r="G580" s="147" t="s">
        <v>1031</v>
      </c>
      <c r="H580" s="147" t="s">
        <v>1032</v>
      </c>
      <c r="I580" s="150"/>
      <c r="J580" s="151" t="s">
        <v>1035</v>
      </c>
      <c r="K580" s="152">
        <v>929360</v>
      </c>
      <c r="L580" s="153">
        <v>45443</v>
      </c>
      <c r="M580" s="153">
        <v>45443</v>
      </c>
      <c r="N580" s="154">
        <v>-15</v>
      </c>
      <c r="O580" s="155">
        <v>929360</v>
      </c>
      <c r="P580" s="156">
        <v>1</v>
      </c>
      <c r="Q580" s="157">
        <v>929360</v>
      </c>
      <c r="R580" s="158">
        <v>929360</v>
      </c>
      <c r="S580" s="159">
        <v>8.0584334270532382E-5</v>
      </c>
      <c r="T580" s="130"/>
      <c r="U580" s="160"/>
    </row>
    <row r="581" spans="1:21" ht="15" customHeight="1" outlineLevel="2" x14ac:dyDescent="0.35">
      <c r="A581" s="129"/>
      <c r="B581" s="146">
        <v>577</v>
      </c>
      <c r="C581" s="147" t="s">
        <v>1359</v>
      </c>
      <c r="D581" s="148">
        <v>1018478025</v>
      </c>
      <c r="E581" s="149" t="s">
        <v>1360</v>
      </c>
      <c r="F581" s="147" t="s">
        <v>1030</v>
      </c>
      <c r="G581" s="147" t="s">
        <v>1031</v>
      </c>
      <c r="H581" s="147" t="s">
        <v>1032</v>
      </c>
      <c r="I581" s="150"/>
      <c r="J581" s="151" t="s">
        <v>748</v>
      </c>
      <c r="K581" s="152">
        <v>1261306</v>
      </c>
      <c r="L581" s="153" t="s">
        <v>1036</v>
      </c>
      <c r="M581" s="153" t="s">
        <v>1036</v>
      </c>
      <c r="N581" s="154">
        <v>0</v>
      </c>
      <c r="O581" s="155">
        <v>1261306</v>
      </c>
      <c r="P581" s="156">
        <v>1</v>
      </c>
      <c r="Q581" s="157">
        <v>1261306</v>
      </c>
      <c r="R581" s="158">
        <v>1261306</v>
      </c>
      <c r="S581" s="159">
        <v>1.0936720358249561E-4</v>
      </c>
      <c r="T581" s="130"/>
      <c r="U581" s="160"/>
    </row>
    <row r="582" spans="1:21" ht="15" customHeight="1" outlineLevel="1" x14ac:dyDescent="0.35">
      <c r="A582" s="129"/>
      <c r="B582" s="146">
        <v>578</v>
      </c>
      <c r="C582" s="169" t="s">
        <v>1361</v>
      </c>
      <c r="D582" s="170"/>
      <c r="E582" s="171"/>
      <c r="F582" s="169"/>
      <c r="G582" s="169"/>
      <c r="H582" s="169"/>
      <c r="I582" s="172"/>
      <c r="J582" s="173"/>
      <c r="K582" s="174">
        <v>5536086</v>
      </c>
      <c r="L582" s="175"/>
      <c r="M582" s="175"/>
      <c r="N582" s="176"/>
      <c r="O582" s="177">
        <v>5536086</v>
      </c>
      <c r="P582" s="178"/>
      <c r="Q582" s="177">
        <v>5560582.4693572493</v>
      </c>
      <c r="R582" s="179">
        <v>5560582.4693572493</v>
      </c>
      <c r="S582" s="180">
        <v>4.8215528584138226E-4</v>
      </c>
      <c r="T582" s="130"/>
      <c r="U582" s="160"/>
    </row>
    <row r="583" spans="1:21" ht="15" customHeight="1" outlineLevel="2" x14ac:dyDescent="0.35">
      <c r="A583" s="129"/>
      <c r="B583" s="146">
        <v>579</v>
      </c>
      <c r="C583" s="147" t="s">
        <v>1362</v>
      </c>
      <c r="D583" s="148">
        <v>1030645314</v>
      </c>
      <c r="E583" s="149" t="s">
        <v>1363</v>
      </c>
      <c r="F583" s="147" t="s">
        <v>1030</v>
      </c>
      <c r="G583" s="147" t="s">
        <v>1031</v>
      </c>
      <c r="H583" s="147" t="s">
        <v>1032</v>
      </c>
      <c r="I583" s="150"/>
      <c r="J583" s="151" t="s">
        <v>1035</v>
      </c>
      <c r="K583" s="152">
        <v>5900638</v>
      </c>
      <c r="L583" s="153">
        <v>45443</v>
      </c>
      <c r="M583" s="153">
        <v>45443</v>
      </c>
      <c r="N583" s="154">
        <v>-15</v>
      </c>
      <c r="O583" s="155">
        <v>5900638</v>
      </c>
      <c r="P583" s="156">
        <v>1</v>
      </c>
      <c r="Q583" s="157">
        <v>5900638</v>
      </c>
      <c r="R583" s="158">
        <v>5900638</v>
      </c>
      <c r="S583" s="159">
        <v>5.1164132844259025E-4</v>
      </c>
      <c r="T583" s="130"/>
      <c r="U583" s="160"/>
    </row>
    <row r="584" spans="1:21" ht="15" customHeight="1" outlineLevel="1" x14ac:dyDescent="0.35">
      <c r="A584" s="129"/>
      <c r="B584" s="146">
        <v>580</v>
      </c>
      <c r="C584" s="181" t="s">
        <v>1364</v>
      </c>
      <c r="D584" s="182"/>
      <c r="E584" s="183"/>
      <c r="F584" s="184"/>
      <c r="G584" s="184"/>
      <c r="H584" s="184"/>
      <c r="I584" s="185"/>
      <c r="J584" s="186"/>
      <c r="K584" s="174">
        <v>5900638</v>
      </c>
      <c r="L584" s="175"/>
      <c r="M584" s="175"/>
      <c r="N584" s="176"/>
      <c r="O584" s="177">
        <v>5900638</v>
      </c>
      <c r="P584" s="178"/>
      <c r="Q584" s="177">
        <v>5900638</v>
      </c>
      <c r="R584" s="179">
        <v>5900638</v>
      </c>
      <c r="S584" s="180">
        <v>5.1164132844259025E-4</v>
      </c>
      <c r="T584" s="130"/>
      <c r="U584" s="160"/>
    </row>
    <row r="585" spans="1:21" ht="15" customHeight="1" x14ac:dyDescent="0.35">
      <c r="A585" s="129"/>
      <c r="B585" s="162"/>
      <c r="C585" s="162" t="s">
        <v>1365</v>
      </c>
      <c r="D585" s="163"/>
      <c r="E585" s="163"/>
      <c r="F585" s="163"/>
      <c r="G585" s="163"/>
      <c r="H585" s="163"/>
      <c r="I585" s="163"/>
      <c r="J585" s="164"/>
      <c r="K585" s="165">
        <v>435083409</v>
      </c>
      <c r="L585" s="166"/>
      <c r="M585" s="166"/>
      <c r="N585" s="166"/>
      <c r="O585" s="165">
        <v>435083409</v>
      </c>
      <c r="P585" s="167"/>
      <c r="Q585" s="165">
        <v>436211528.34593219</v>
      </c>
      <c r="R585" s="165">
        <v>436211528.34593219</v>
      </c>
      <c r="S585" s="168">
        <v>3.7823680396066539E-2</v>
      </c>
      <c r="T585" s="130"/>
    </row>
  </sheetData>
  <autoFilter ref="A4:U585" xr:uid="{54FA5BF4-CE32-41F0-9200-A43A6CFB1744}"/>
  <mergeCells count="2">
    <mergeCell ref="B1:S1"/>
    <mergeCell ref="B2:S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41A2E-5354-416D-A7C7-41AAB2B70E09}">
  <sheetPr>
    <tabColor theme="8" tint="0.79998168889431442"/>
  </sheetPr>
  <dimension ref="A1:T56"/>
  <sheetViews>
    <sheetView topLeftCell="A13" workbookViewId="0">
      <selection activeCell="K38" sqref="K38"/>
    </sheetView>
  </sheetViews>
  <sheetFormatPr baseColWidth="10" defaultColWidth="11.06640625" defaultRowHeight="15" customHeight="1" x14ac:dyDescent="0.35"/>
  <cols>
    <col min="1" max="1" width="2.33203125" style="187" customWidth="1"/>
    <col min="2" max="2" width="4.3984375" style="187" customWidth="1"/>
    <col min="3" max="3" width="49" style="187" customWidth="1"/>
    <col min="4" max="8" width="11.1328125" style="187" bestFit="1" customWidth="1"/>
    <col min="9" max="9" width="14.86328125" style="187" bestFit="1" customWidth="1"/>
    <col min="10" max="10" width="18.1328125" style="187" customWidth="1"/>
    <col min="11" max="11" width="16.33203125" style="187" bestFit="1" customWidth="1"/>
    <col min="12" max="14" width="11.1328125" style="187" bestFit="1" customWidth="1"/>
    <col min="15" max="15" width="16.33203125" style="187" bestFit="1" customWidth="1"/>
    <col min="16" max="16" width="11.1328125" style="187" bestFit="1" customWidth="1"/>
    <col min="17" max="18" width="16.33203125" style="187" bestFit="1" customWidth="1"/>
    <col min="19" max="19" width="11.1328125" style="187" bestFit="1" customWidth="1"/>
    <col min="20" max="16384" width="11.06640625" style="187"/>
  </cols>
  <sheetData>
    <row r="1" spans="1:20" ht="15" customHeight="1" x14ac:dyDescent="0.35">
      <c r="A1" s="271"/>
      <c r="B1" s="455" t="s">
        <v>1366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7"/>
      <c r="T1" s="272"/>
    </row>
    <row r="2" spans="1:20" s="274" customFormat="1" ht="22.45" customHeight="1" x14ac:dyDescent="0.45">
      <c r="A2" s="271"/>
      <c r="B2" s="188"/>
      <c r="C2" s="188">
        <v>1</v>
      </c>
      <c r="D2" s="188">
        <v>2</v>
      </c>
      <c r="E2" s="188">
        <v>3</v>
      </c>
      <c r="F2" s="188">
        <v>4</v>
      </c>
      <c r="G2" s="188">
        <v>5</v>
      </c>
      <c r="H2" s="189">
        <v>6</v>
      </c>
      <c r="I2" s="188">
        <v>7</v>
      </c>
      <c r="J2" s="190"/>
      <c r="K2" s="191">
        <v>8</v>
      </c>
      <c r="L2" s="192"/>
      <c r="M2" s="193">
        <v>9</v>
      </c>
      <c r="N2" s="193"/>
      <c r="O2" s="188">
        <v>10</v>
      </c>
      <c r="P2" s="191">
        <v>11</v>
      </c>
      <c r="Q2" s="194">
        <v>12</v>
      </c>
      <c r="R2" s="194">
        <v>13</v>
      </c>
      <c r="S2" s="191">
        <v>14</v>
      </c>
      <c r="T2" s="273"/>
    </row>
    <row r="3" spans="1:20" s="274" customFormat="1" ht="28.05" customHeight="1" x14ac:dyDescent="0.45">
      <c r="A3" s="271"/>
      <c r="B3" s="188"/>
      <c r="C3" s="188" t="s">
        <v>1011</v>
      </c>
      <c r="D3" s="188" t="s">
        <v>1012</v>
      </c>
      <c r="E3" s="188" t="s">
        <v>1013</v>
      </c>
      <c r="F3" s="188" t="s">
        <v>1014</v>
      </c>
      <c r="G3" s="188" t="s">
        <v>1015</v>
      </c>
      <c r="H3" s="189" t="s">
        <v>1016</v>
      </c>
      <c r="I3" s="193" t="s">
        <v>1017</v>
      </c>
      <c r="J3" s="195" t="s">
        <v>1018</v>
      </c>
      <c r="K3" s="191" t="s">
        <v>1019</v>
      </c>
      <c r="L3" s="192" t="s">
        <v>1020</v>
      </c>
      <c r="M3" s="192" t="s">
        <v>1021</v>
      </c>
      <c r="N3" s="192" t="s">
        <v>1022</v>
      </c>
      <c r="O3" s="191" t="s">
        <v>1023</v>
      </c>
      <c r="P3" s="196" t="s">
        <v>1024</v>
      </c>
      <c r="Q3" s="197" t="s">
        <v>1367</v>
      </c>
      <c r="R3" s="197" t="s">
        <v>1026</v>
      </c>
      <c r="S3" s="198" t="s">
        <v>1027</v>
      </c>
      <c r="T3" s="273"/>
    </row>
    <row r="4" spans="1:20" ht="15" customHeight="1" x14ac:dyDescent="0.35">
      <c r="A4" s="271"/>
      <c r="B4" s="199">
        <v>1</v>
      </c>
      <c r="C4" s="200" t="s">
        <v>1368</v>
      </c>
      <c r="D4" s="201">
        <v>800197268</v>
      </c>
      <c r="E4" s="202" t="s">
        <v>1369</v>
      </c>
      <c r="F4" s="203" t="s">
        <v>1030</v>
      </c>
      <c r="G4" s="203" t="s">
        <v>1031</v>
      </c>
      <c r="H4" s="203" t="s">
        <v>1032</v>
      </c>
      <c r="I4" s="204">
        <v>3004642516732</v>
      </c>
      <c r="J4" s="205" t="s">
        <v>960</v>
      </c>
      <c r="K4" s="206">
        <v>45390000</v>
      </c>
      <c r="L4" s="207">
        <v>44561</v>
      </c>
      <c r="M4" s="208">
        <v>44582</v>
      </c>
      <c r="N4" s="209">
        <v>-44582</v>
      </c>
      <c r="O4" s="210">
        <v>45390000</v>
      </c>
      <c r="P4" s="211">
        <v>1.2565777856259932</v>
      </c>
      <c r="Q4" s="212">
        <v>57036065.689563833</v>
      </c>
      <c r="R4" s="213">
        <v>57036065.689563833</v>
      </c>
      <c r="S4" s="214">
        <v>4.9455683298225174E-3</v>
      </c>
      <c r="T4" s="272"/>
    </row>
    <row r="5" spans="1:20" ht="15" customHeight="1" x14ac:dyDescent="0.35">
      <c r="A5" s="271"/>
      <c r="B5" s="199">
        <v>2</v>
      </c>
      <c r="C5" s="200" t="s">
        <v>1368</v>
      </c>
      <c r="D5" s="201">
        <v>800197268</v>
      </c>
      <c r="E5" s="202" t="s">
        <v>1369</v>
      </c>
      <c r="F5" s="203" t="s">
        <v>1030</v>
      </c>
      <c r="G5" s="203" t="s">
        <v>1031</v>
      </c>
      <c r="H5" s="203" t="s">
        <v>1032</v>
      </c>
      <c r="I5" s="204">
        <v>3004646096011</v>
      </c>
      <c r="J5" s="205" t="s">
        <v>961</v>
      </c>
      <c r="K5" s="206">
        <v>257558000</v>
      </c>
      <c r="L5" s="207">
        <v>44620</v>
      </c>
      <c r="M5" s="208">
        <v>44638</v>
      </c>
      <c r="N5" s="209">
        <v>-44638</v>
      </c>
      <c r="O5" s="210">
        <v>257558000</v>
      </c>
      <c r="P5" s="211">
        <v>1.2241527610528125</v>
      </c>
      <c r="Q5" s="212">
        <v>315290336.8312403</v>
      </c>
      <c r="R5" s="213">
        <v>315290336.8312403</v>
      </c>
      <c r="S5" s="214">
        <v>2.7338665205601076E-2</v>
      </c>
      <c r="T5" s="272"/>
    </row>
    <row r="6" spans="1:20" ht="15" customHeight="1" x14ac:dyDescent="0.35">
      <c r="A6" s="271"/>
      <c r="B6" s="199">
        <v>3</v>
      </c>
      <c r="C6" s="200" t="s">
        <v>1368</v>
      </c>
      <c r="D6" s="201">
        <v>800197268</v>
      </c>
      <c r="E6" s="202" t="s">
        <v>1369</v>
      </c>
      <c r="F6" s="203" t="s">
        <v>1030</v>
      </c>
      <c r="G6" s="203" t="s">
        <v>1031</v>
      </c>
      <c r="H6" s="203" t="s">
        <v>1032</v>
      </c>
      <c r="I6" s="204">
        <v>3004648756676</v>
      </c>
      <c r="J6" s="205" t="s">
        <v>962</v>
      </c>
      <c r="K6" s="206">
        <v>259039000</v>
      </c>
      <c r="L6" s="207">
        <v>44681</v>
      </c>
      <c r="M6" s="208">
        <v>44701</v>
      </c>
      <c r="N6" s="209">
        <v>-44701</v>
      </c>
      <c r="O6" s="210">
        <v>259039000</v>
      </c>
      <c r="P6" s="211">
        <v>1.198989048020219</v>
      </c>
      <c r="Q6" s="212">
        <v>310584924.01010948</v>
      </c>
      <c r="R6" s="213">
        <v>310584924.01010948</v>
      </c>
      <c r="S6" s="214">
        <v>2.6930661246253942E-2</v>
      </c>
      <c r="T6" s="272"/>
    </row>
    <row r="7" spans="1:20" ht="15" customHeight="1" x14ac:dyDescent="0.35">
      <c r="A7" s="271"/>
      <c r="B7" s="199">
        <v>4</v>
      </c>
      <c r="C7" s="200" t="s">
        <v>1368</v>
      </c>
      <c r="D7" s="201">
        <v>800197268</v>
      </c>
      <c r="E7" s="202" t="s">
        <v>1369</v>
      </c>
      <c r="F7" s="203" t="s">
        <v>1030</v>
      </c>
      <c r="G7" s="203" t="s">
        <v>1031</v>
      </c>
      <c r="H7" s="203" t="s">
        <v>1032</v>
      </c>
      <c r="I7" s="204">
        <v>3004651980827</v>
      </c>
      <c r="J7" s="205" t="s">
        <v>963</v>
      </c>
      <c r="K7" s="206">
        <v>238550000</v>
      </c>
      <c r="L7" s="207">
        <v>44742</v>
      </c>
      <c r="M7" s="208">
        <v>44761</v>
      </c>
      <c r="N7" s="209">
        <v>-44761</v>
      </c>
      <c r="O7" s="210">
        <v>238550000</v>
      </c>
      <c r="P7" s="211">
        <v>1.1833374906460463</v>
      </c>
      <c r="Q7" s="212">
        <v>282285158.39361435</v>
      </c>
      <c r="R7" s="213">
        <v>282285158.39361435</v>
      </c>
      <c r="S7" s="214">
        <v>2.4476802922012136E-2</v>
      </c>
      <c r="T7" s="272"/>
    </row>
    <row r="8" spans="1:20" s="276" customFormat="1" ht="15" customHeight="1" x14ac:dyDescent="0.35">
      <c r="A8" s="271"/>
      <c r="B8" s="199">
        <v>5</v>
      </c>
      <c r="C8" s="200" t="s">
        <v>1368</v>
      </c>
      <c r="D8" s="201">
        <v>800197268</v>
      </c>
      <c r="E8" s="202" t="s">
        <v>1369</v>
      </c>
      <c r="F8" s="203" t="s">
        <v>1030</v>
      </c>
      <c r="G8" s="203" t="s">
        <v>1031</v>
      </c>
      <c r="H8" s="203" t="s">
        <v>1032</v>
      </c>
      <c r="I8" s="204">
        <v>3004655020695</v>
      </c>
      <c r="J8" s="205" t="s">
        <v>964</v>
      </c>
      <c r="K8" s="206">
        <v>203543000</v>
      </c>
      <c r="L8" s="207">
        <v>44804</v>
      </c>
      <c r="M8" s="208">
        <v>44820</v>
      </c>
      <c r="N8" s="209">
        <v>-44820</v>
      </c>
      <c r="O8" s="210">
        <v>203543000</v>
      </c>
      <c r="P8" s="211">
        <v>1.1605642991111473</v>
      </c>
      <c r="Q8" s="212">
        <v>236224739.13398027</v>
      </c>
      <c r="R8" s="213">
        <v>236224739.13398027</v>
      </c>
      <c r="S8" s="214">
        <v>2.0482927327776082E-2</v>
      </c>
      <c r="T8" s="275"/>
    </row>
    <row r="9" spans="1:20" ht="15" customHeight="1" x14ac:dyDescent="0.35">
      <c r="A9" s="271"/>
      <c r="B9" s="199">
        <v>6</v>
      </c>
      <c r="C9" s="200" t="s">
        <v>1368</v>
      </c>
      <c r="D9" s="201">
        <v>800197268</v>
      </c>
      <c r="E9" s="202" t="s">
        <v>1369</v>
      </c>
      <c r="F9" s="203" t="s">
        <v>1030</v>
      </c>
      <c r="G9" s="203" t="s">
        <v>1031</v>
      </c>
      <c r="H9" s="203" t="s">
        <v>1032</v>
      </c>
      <c r="I9" s="204">
        <v>3004657840132</v>
      </c>
      <c r="J9" s="205" t="s">
        <v>965</v>
      </c>
      <c r="K9" s="206">
        <v>190524000</v>
      </c>
      <c r="L9" s="207">
        <v>44865</v>
      </c>
      <c r="M9" s="208">
        <v>44886</v>
      </c>
      <c r="N9" s="209">
        <v>-44886</v>
      </c>
      <c r="O9" s="210">
        <v>190524000</v>
      </c>
      <c r="P9" s="211">
        <v>1.1434999196529005</v>
      </c>
      <c r="Q9" s="212">
        <v>217864178.69194922</v>
      </c>
      <c r="R9" s="213">
        <v>217864178.69194922</v>
      </c>
      <c r="S9" s="214">
        <v>1.8890892443495563E-2</v>
      </c>
      <c r="T9" s="272"/>
    </row>
    <row r="10" spans="1:20" ht="15" customHeight="1" x14ac:dyDescent="0.35">
      <c r="A10" s="271"/>
      <c r="B10" s="199">
        <v>7</v>
      </c>
      <c r="C10" s="200" t="s">
        <v>1368</v>
      </c>
      <c r="D10" s="201">
        <v>800197268</v>
      </c>
      <c r="E10" s="202" t="s">
        <v>1369</v>
      </c>
      <c r="F10" s="203" t="s">
        <v>1030</v>
      </c>
      <c r="G10" s="203" t="s">
        <v>1031</v>
      </c>
      <c r="H10" s="203" t="s">
        <v>1032</v>
      </c>
      <c r="I10" s="204">
        <v>3004661390345</v>
      </c>
      <c r="J10" s="205" t="s">
        <v>966</v>
      </c>
      <c r="K10" s="206">
        <v>112212000</v>
      </c>
      <c r="L10" s="207">
        <v>44926</v>
      </c>
      <c r="M10" s="208">
        <v>44946</v>
      </c>
      <c r="N10" s="209">
        <v>-44946</v>
      </c>
      <c r="O10" s="210">
        <v>112212000</v>
      </c>
      <c r="P10" s="211">
        <v>1.1095345755047945</v>
      </c>
      <c r="Q10" s="212">
        <v>124503093.786544</v>
      </c>
      <c r="R10" s="213">
        <v>124503093.786544</v>
      </c>
      <c r="S10" s="214">
        <v>1.0795600119878524E-2</v>
      </c>
      <c r="T10" s="272"/>
    </row>
    <row r="11" spans="1:20" ht="15" customHeight="1" x14ac:dyDescent="0.35">
      <c r="A11" s="271"/>
      <c r="B11" s="199">
        <v>8</v>
      </c>
      <c r="C11" s="200" t="s">
        <v>1368</v>
      </c>
      <c r="D11" s="201">
        <v>800197268</v>
      </c>
      <c r="E11" s="202" t="s">
        <v>1369</v>
      </c>
      <c r="F11" s="203" t="s">
        <v>1030</v>
      </c>
      <c r="G11" s="203" t="s">
        <v>1031</v>
      </c>
      <c r="H11" s="203" t="s">
        <v>1032</v>
      </c>
      <c r="I11" s="204">
        <v>3004664156538</v>
      </c>
      <c r="J11" s="205" t="s">
        <v>967</v>
      </c>
      <c r="K11" s="206">
        <v>103776000</v>
      </c>
      <c r="L11" s="207">
        <v>44985</v>
      </c>
      <c r="M11" s="208">
        <v>45001</v>
      </c>
      <c r="N11" s="209">
        <v>-45001</v>
      </c>
      <c r="O11" s="210">
        <v>103776000</v>
      </c>
      <c r="P11" s="211">
        <v>1.0800637474387189</v>
      </c>
      <c r="Q11" s="212">
        <v>112084695.45420049</v>
      </c>
      <c r="R11" s="213">
        <v>112084695.45420049</v>
      </c>
      <c r="S11" s="214">
        <v>9.7188070985324455E-3</v>
      </c>
      <c r="T11" s="272"/>
    </row>
    <row r="12" spans="1:20" ht="15" customHeight="1" x14ac:dyDescent="0.35">
      <c r="A12" s="271"/>
      <c r="B12" s="199">
        <v>9</v>
      </c>
      <c r="C12" s="200" t="s">
        <v>1368</v>
      </c>
      <c r="D12" s="201">
        <v>800197268</v>
      </c>
      <c r="E12" s="202" t="s">
        <v>1369</v>
      </c>
      <c r="F12" s="203" t="s">
        <v>1030</v>
      </c>
      <c r="G12" s="203" t="s">
        <v>1031</v>
      </c>
      <c r="H12" s="203" t="s">
        <v>1032</v>
      </c>
      <c r="I12" s="204">
        <v>3004668429716</v>
      </c>
      <c r="J12" s="205" t="s">
        <v>968</v>
      </c>
      <c r="K12" s="206">
        <v>135491000</v>
      </c>
      <c r="L12" s="207">
        <v>45046</v>
      </c>
      <c r="M12" s="208">
        <v>45064</v>
      </c>
      <c r="N12" s="209">
        <v>-45064</v>
      </c>
      <c r="O12" s="210">
        <v>135491000</v>
      </c>
      <c r="P12" s="211">
        <v>1.0670265407107513</v>
      </c>
      <c r="Q12" s="212">
        <v>144572493.0274404</v>
      </c>
      <c r="R12" s="213">
        <v>144572493.0274404</v>
      </c>
      <c r="S12" s="214">
        <v>1.2535807549762707E-2</v>
      </c>
      <c r="T12" s="272"/>
    </row>
    <row r="13" spans="1:20" ht="15" customHeight="1" x14ac:dyDescent="0.35">
      <c r="A13" s="271"/>
      <c r="B13" s="199">
        <v>10</v>
      </c>
      <c r="C13" s="200" t="s">
        <v>1368</v>
      </c>
      <c r="D13" s="201">
        <v>800197268</v>
      </c>
      <c r="E13" s="202" t="s">
        <v>1369</v>
      </c>
      <c r="F13" s="203" t="s">
        <v>1030</v>
      </c>
      <c r="G13" s="203" t="s">
        <v>1031</v>
      </c>
      <c r="H13" s="203" t="s">
        <v>1032</v>
      </c>
      <c r="I13" s="204">
        <v>3004670731785</v>
      </c>
      <c r="J13" s="205" t="s">
        <v>969</v>
      </c>
      <c r="K13" s="206">
        <v>205313000</v>
      </c>
      <c r="L13" s="207">
        <v>45107</v>
      </c>
      <c r="M13" s="208">
        <v>45125</v>
      </c>
      <c r="N13" s="209">
        <v>-45125</v>
      </c>
      <c r="O13" s="210">
        <v>205313000</v>
      </c>
      <c r="P13" s="211">
        <v>1.0585347712904425</v>
      </c>
      <c r="Q13" s="212">
        <v>217330949.49795461</v>
      </c>
      <c r="R13" s="213">
        <v>217330949.49795461</v>
      </c>
      <c r="S13" s="214">
        <v>1.8844656410514082E-2</v>
      </c>
      <c r="T13" s="272"/>
    </row>
    <row r="14" spans="1:20" ht="15" customHeight="1" x14ac:dyDescent="0.35">
      <c r="A14" s="271"/>
      <c r="B14" s="199">
        <v>11</v>
      </c>
      <c r="C14" s="200" t="s">
        <v>1368</v>
      </c>
      <c r="D14" s="201">
        <v>800197268</v>
      </c>
      <c r="E14" s="202" t="s">
        <v>1369</v>
      </c>
      <c r="F14" s="203" t="s">
        <v>1030</v>
      </c>
      <c r="G14" s="203" t="s">
        <v>1031</v>
      </c>
      <c r="H14" s="203" t="s">
        <v>1032</v>
      </c>
      <c r="I14" s="204">
        <v>3004674479984</v>
      </c>
      <c r="J14" s="205" t="s">
        <v>970</v>
      </c>
      <c r="K14" s="206">
        <v>100549000</v>
      </c>
      <c r="L14" s="207">
        <v>45169</v>
      </c>
      <c r="M14" s="208">
        <v>45187</v>
      </c>
      <c r="N14" s="209">
        <v>-45187</v>
      </c>
      <c r="O14" s="210">
        <v>100549000</v>
      </c>
      <c r="P14" s="211">
        <v>1.0456248622437732</v>
      </c>
      <c r="Q14" s="212">
        <v>105136534.27374914</v>
      </c>
      <c r="R14" s="213">
        <v>105136534.27374914</v>
      </c>
      <c r="S14" s="214">
        <v>9.1163355663694216E-3</v>
      </c>
      <c r="T14" s="272"/>
    </row>
    <row r="15" spans="1:20" ht="15" customHeight="1" x14ac:dyDescent="0.35">
      <c r="A15" s="271"/>
      <c r="B15" s="199">
        <v>12</v>
      </c>
      <c r="C15" s="200" t="s">
        <v>1368</v>
      </c>
      <c r="D15" s="201">
        <v>800197268</v>
      </c>
      <c r="E15" s="202" t="s">
        <v>1369</v>
      </c>
      <c r="F15" s="203" t="s">
        <v>1030</v>
      </c>
      <c r="G15" s="203" t="s">
        <v>1031</v>
      </c>
      <c r="H15" s="203" t="s">
        <v>1032</v>
      </c>
      <c r="I15" s="204">
        <v>3004676618800</v>
      </c>
      <c r="J15" s="205" t="s">
        <v>1370</v>
      </c>
      <c r="K15" s="206">
        <v>81956000</v>
      </c>
      <c r="L15" s="207">
        <v>45230</v>
      </c>
      <c r="M15" s="208">
        <v>45250</v>
      </c>
      <c r="N15" s="209">
        <v>-45250</v>
      </c>
      <c r="O15" s="210">
        <v>81956000</v>
      </c>
      <c r="P15" s="211">
        <v>1.0381501203588883</v>
      </c>
      <c r="Q15" s="212">
        <v>85082631.264133051</v>
      </c>
      <c r="R15" s="213">
        <v>85082631.264133051</v>
      </c>
      <c r="S15" s="214">
        <v>7.3774718068405649E-3</v>
      </c>
      <c r="T15" s="272"/>
    </row>
    <row r="16" spans="1:20" s="238" customFormat="1" ht="15" customHeight="1" x14ac:dyDescent="0.35">
      <c r="A16" s="271"/>
      <c r="B16" s="199">
        <v>13</v>
      </c>
      <c r="C16" s="200" t="s">
        <v>1368</v>
      </c>
      <c r="D16" s="201">
        <v>800197268</v>
      </c>
      <c r="E16" s="202" t="s">
        <v>1369</v>
      </c>
      <c r="F16" s="203" t="s">
        <v>1030</v>
      </c>
      <c r="G16" s="203" t="s">
        <v>1031</v>
      </c>
      <c r="H16" s="203" t="s">
        <v>1032</v>
      </c>
      <c r="I16" s="204">
        <v>3004681358151</v>
      </c>
      <c r="J16" s="205" t="s">
        <v>1371</v>
      </c>
      <c r="K16" s="206">
        <v>92899000</v>
      </c>
      <c r="L16" s="207">
        <v>45291</v>
      </c>
      <c r="M16" s="208">
        <v>45310</v>
      </c>
      <c r="N16" s="209">
        <v>-45310</v>
      </c>
      <c r="O16" s="210">
        <v>92899000</v>
      </c>
      <c r="P16" s="211">
        <v>1.0240322348539359</v>
      </c>
      <c r="Q16" s="212">
        <v>95131570.585695788</v>
      </c>
      <c r="R16" s="213">
        <v>95131570.585695788</v>
      </c>
      <c r="S16" s="214">
        <v>8.2488102390445642E-3</v>
      </c>
      <c r="T16" s="277"/>
    </row>
    <row r="17" spans="1:20" ht="15" customHeight="1" x14ac:dyDescent="0.35">
      <c r="A17" s="271"/>
      <c r="B17" s="199">
        <v>14</v>
      </c>
      <c r="C17" s="200" t="s">
        <v>1368</v>
      </c>
      <c r="D17" s="201">
        <v>800197268</v>
      </c>
      <c r="E17" s="202" t="s">
        <v>1369</v>
      </c>
      <c r="F17" s="203" t="s">
        <v>1030</v>
      </c>
      <c r="G17" s="203" t="s">
        <v>1031</v>
      </c>
      <c r="H17" s="203" t="s">
        <v>1032</v>
      </c>
      <c r="I17" s="204">
        <v>3004683547247</v>
      </c>
      <c r="J17" s="205" t="s">
        <v>1372</v>
      </c>
      <c r="K17" s="206">
        <v>61749000</v>
      </c>
      <c r="L17" s="207">
        <v>45350</v>
      </c>
      <c r="M17" s="208">
        <v>45371</v>
      </c>
      <c r="N17" s="209">
        <v>-45371</v>
      </c>
      <c r="O17" s="210">
        <v>61749000</v>
      </c>
      <c r="P17" s="211">
        <v>1.0059372349448685</v>
      </c>
      <c r="Q17" s="212">
        <v>62115618.320610687</v>
      </c>
      <c r="R17" s="213">
        <v>62115618.320610687</v>
      </c>
      <c r="S17" s="214">
        <v>5.3860137623406397E-3</v>
      </c>
      <c r="T17" s="272"/>
    </row>
    <row r="18" spans="1:20" ht="15" customHeight="1" x14ac:dyDescent="0.35">
      <c r="A18" s="271"/>
      <c r="B18" s="199">
        <v>15</v>
      </c>
      <c r="C18" s="200" t="s">
        <v>1368</v>
      </c>
      <c r="D18" s="201">
        <v>800197268</v>
      </c>
      <c r="E18" s="202" t="s">
        <v>1369</v>
      </c>
      <c r="F18" s="203" t="s">
        <v>1030</v>
      </c>
      <c r="G18" s="203" t="s">
        <v>1031</v>
      </c>
      <c r="H18" s="203" t="s">
        <v>1032</v>
      </c>
      <c r="I18" s="204">
        <v>3004688007201</v>
      </c>
      <c r="J18" s="205" t="s">
        <v>1373</v>
      </c>
      <c r="K18" s="215">
        <v>50447000</v>
      </c>
      <c r="L18" s="207">
        <v>45412</v>
      </c>
      <c r="M18" s="208">
        <v>45435</v>
      </c>
      <c r="N18" s="209">
        <v>-45435</v>
      </c>
      <c r="O18" s="210">
        <v>50447000</v>
      </c>
      <c r="P18" s="211">
        <v>1</v>
      </c>
      <c r="Q18" s="212">
        <v>50447000</v>
      </c>
      <c r="R18" s="213">
        <v>50447000</v>
      </c>
      <c r="S18" s="214">
        <v>4.3742337855573162E-3</v>
      </c>
      <c r="T18" s="272"/>
    </row>
    <row r="19" spans="1:20" s="279" customFormat="1" ht="15" customHeight="1" x14ac:dyDescent="0.35">
      <c r="A19" s="278"/>
      <c r="B19" s="216">
        <v>16</v>
      </c>
      <c r="C19" s="217" t="s">
        <v>1368</v>
      </c>
      <c r="D19" s="218">
        <v>800197268</v>
      </c>
      <c r="E19" s="219" t="s">
        <v>1369</v>
      </c>
      <c r="F19" s="220" t="s">
        <v>1030</v>
      </c>
      <c r="G19" s="220" t="s">
        <v>1031</v>
      </c>
      <c r="H19" s="220" t="s">
        <v>1032</v>
      </c>
      <c r="I19" s="221">
        <v>3004690308760</v>
      </c>
      <c r="J19" s="222" t="s">
        <v>1374</v>
      </c>
      <c r="K19" s="223">
        <v>56218000</v>
      </c>
      <c r="L19" s="224">
        <v>45473</v>
      </c>
      <c r="M19" s="225">
        <v>45491</v>
      </c>
      <c r="N19" s="226">
        <v>-45491</v>
      </c>
      <c r="O19" s="227">
        <v>56218000</v>
      </c>
      <c r="P19" s="228">
        <v>1</v>
      </c>
      <c r="Q19" s="229">
        <v>56218000</v>
      </c>
      <c r="R19" s="230">
        <v>56218000</v>
      </c>
      <c r="S19" s="231">
        <v>4.8746342687664519E-3</v>
      </c>
      <c r="T19" s="272"/>
    </row>
    <row r="20" spans="1:20" s="238" customFormat="1" ht="15" customHeight="1" x14ac:dyDescent="0.35">
      <c r="A20" s="271"/>
      <c r="B20" s="199">
        <v>16</v>
      </c>
      <c r="C20" s="245" t="s">
        <v>1375</v>
      </c>
      <c r="D20" s="246"/>
      <c r="E20" s="247"/>
      <c r="F20" s="248"/>
      <c r="G20" s="248"/>
      <c r="H20" s="248"/>
      <c r="I20" s="249"/>
      <c r="J20" s="250"/>
      <c r="K20" s="251">
        <v>2195214000</v>
      </c>
      <c r="L20" s="252"/>
      <c r="M20" s="253"/>
      <c r="N20" s="253"/>
      <c r="O20" s="251">
        <v>2195214000</v>
      </c>
      <c r="P20" s="254"/>
      <c r="Q20" s="251">
        <v>2471907988.9607854</v>
      </c>
      <c r="R20" s="255">
        <v>2471907988.9607854</v>
      </c>
      <c r="S20" s="256">
        <v>0.21433788808256801</v>
      </c>
      <c r="T20" s="277"/>
    </row>
    <row r="21" spans="1:20" ht="15" customHeight="1" x14ac:dyDescent="0.35">
      <c r="A21" s="271"/>
      <c r="B21" s="199">
        <v>17</v>
      </c>
      <c r="C21" s="200" t="s">
        <v>1376</v>
      </c>
      <c r="D21" s="201">
        <v>800094755</v>
      </c>
      <c r="E21" s="233" t="s">
        <v>1377</v>
      </c>
      <c r="F21" s="203" t="s">
        <v>1378</v>
      </c>
      <c r="G21" s="203" t="s">
        <v>1031</v>
      </c>
      <c r="H21" s="203" t="s">
        <v>1032</v>
      </c>
      <c r="I21" s="204">
        <v>19309581</v>
      </c>
      <c r="J21" s="205" t="s">
        <v>1379</v>
      </c>
      <c r="K21" s="206">
        <v>1801800</v>
      </c>
      <c r="L21" s="207">
        <v>45337</v>
      </c>
      <c r="M21" s="208">
        <v>45443</v>
      </c>
      <c r="N21" s="209">
        <v>-45443</v>
      </c>
      <c r="O21" s="210">
        <v>1801800</v>
      </c>
      <c r="P21" s="211">
        <v>1</v>
      </c>
      <c r="Q21" s="212">
        <v>1801800</v>
      </c>
      <c r="R21" s="213">
        <v>1801800</v>
      </c>
      <c r="S21" s="214">
        <v>1.5623316420832105E-4</v>
      </c>
      <c r="T21" s="272"/>
    </row>
    <row r="22" spans="1:20" s="238" customFormat="1" ht="15" customHeight="1" x14ac:dyDescent="0.35">
      <c r="A22" s="271"/>
      <c r="B22" s="199">
        <v>18</v>
      </c>
      <c r="C22" s="245" t="s">
        <v>1380</v>
      </c>
      <c r="D22" s="246"/>
      <c r="E22" s="247"/>
      <c r="F22" s="248"/>
      <c r="G22" s="248"/>
      <c r="H22" s="248"/>
      <c r="I22" s="249"/>
      <c r="J22" s="250"/>
      <c r="K22" s="251">
        <v>1801800</v>
      </c>
      <c r="L22" s="252"/>
      <c r="M22" s="253"/>
      <c r="N22" s="253"/>
      <c r="O22" s="257">
        <v>1801800</v>
      </c>
      <c r="P22" s="254"/>
      <c r="Q22" s="255">
        <v>1801800</v>
      </c>
      <c r="R22" s="258">
        <v>1801800</v>
      </c>
      <c r="S22" s="256">
        <v>1.5623316420832105E-4</v>
      </c>
      <c r="T22" s="277"/>
    </row>
    <row r="23" spans="1:20" ht="15" customHeight="1" x14ac:dyDescent="0.35">
      <c r="A23" s="271"/>
      <c r="B23" s="199">
        <v>19</v>
      </c>
      <c r="C23" s="200" t="s">
        <v>1381</v>
      </c>
      <c r="D23" s="201">
        <v>899999061</v>
      </c>
      <c r="E23" s="233" t="s">
        <v>1382</v>
      </c>
      <c r="F23" s="203" t="s">
        <v>1030</v>
      </c>
      <c r="G23" s="203" t="s">
        <v>1031</v>
      </c>
      <c r="H23" s="203" t="s">
        <v>1032</v>
      </c>
      <c r="I23" s="204">
        <v>23038408110</v>
      </c>
      <c r="J23" s="205" t="s">
        <v>1383</v>
      </c>
      <c r="K23" s="206">
        <v>1507000</v>
      </c>
      <c r="L23" s="207">
        <v>44984</v>
      </c>
      <c r="M23" s="208">
        <v>45079</v>
      </c>
      <c r="N23" s="209">
        <v>-45079</v>
      </c>
      <c r="O23" s="210">
        <v>1507000</v>
      </c>
      <c r="P23" s="211">
        <v>1</v>
      </c>
      <c r="Q23" s="212">
        <v>1507000</v>
      </c>
      <c r="R23" s="213">
        <v>1507000</v>
      </c>
      <c r="S23" s="214">
        <v>1.3067120571758233E-4</v>
      </c>
      <c r="T23" s="272"/>
    </row>
    <row r="24" spans="1:20" ht="15" customHeight="1" x14ac:dyDescent="0.35">
      <c r="A24" s="271"/>
      <c r="B24" s="199">
        <v>20</v>
      </c>
      <c r="C24" s="200" t="s">
        <v>1381</v>
      </c>
      <c r="D24" s="201">
        <v>899999061</v>
      </c>
      <c r="E24" s="233" t="s">
        <v>1382</v>
      </c>
      <c r="F24" s="203" t="s">
        <v>1030</v>
      </c>
      <c r="G24" s="203" t="s">
        <v>1031</v>
      </c>
      <c r="H24" s="203" t="s">
        <v>1032</v>
      </c>
      <c r="I24" s="204">
        <v>23038399862</v>
      </c>
      <c r="J24" s="205" t="s">
        <v>1384</v>
      </c>
      <c r="K24" s="206">
        <v>2518000</v>
      </c>
      <c r="L24" s="207">
        <v>44984</v>
      </c>
      <c r="M24" s="208">
        <v>45079</v>
      </c>
      <c r="N24" s="209">
        <v>-45079</v>
      </c>
      <c r="O24" s="210">
        <v>2518000</v>
      </c>
      <c r="P24" s="211">
        <v>1</v>
      </c>
      <c r="Q24" s="212">
        <v>2518000</v>
      </c>
      <c r="R24" s="213">
        <v>2518000</v>
      </c>
      <c r="S24" s="214">
        <v>2.1833450298398957E-4</v>
      </c>
      <c r="T24" s="272"/>
    </row>
    <row r="25" spans="1:20" ht="15" customHeight="1" x14ac:dyDescent="0.35">
      <c r="A25" s="271"/>
      <c r="B25" s="199">
        <v>21</v>
      </c>
      <c r="C25" s="200" t="s">
        <v>1381</v>
      </c>
      <c r="D25" s="201">
        <v>899999061</v>
      </c>
      <c r="E25" s="233" t="s">
        <v>1382</v>
      </c>
      <c r="F25" s="203" t="s">
        <v>1030</v>
      </c>
      <c r="G25" s="203" t="s">
        <v>1031</v>
      </c>
      <c r="H25" s="203" t="s">
        <v>1032</v>
      </c>
      <c r="I25" s="204" t="s">
        <v>1385</v>
      </c>
      <c r="J25" s="205" t="s">
        <v>1386</v>
      </c>
      <c r="K25" s="206">
        <v>1439000</v>
      </c>
      <c r="L25" s="207">
        <v>45342</v>
      </c>
      <c r="M25" s="208">
        <v>45436</v>
      </c>
      <c r="N25" s="209">
        <v>-45436</v>
      </c>
      <c r="O25" s="210">
        <v>1439000</v>
      </c>
      <c r="P25" s="211">
        <v>1</v>
      </c>
      <c r="Q25" s="212">
        <v>1439000</v>
      </c>
      <c r="R25" s="213">
        <v>1439000</v>
      </c>
      <c r="S25" s="214">
        <v>1.2477496020411478E-4</v>
      </c>
      <c r="T25" s="272"/>
    </row>
    <row r="26" spans="1:20" ht="15" customHeight="1" x14ac:dyDescent="0.35">
      <c r="A26" s="271"/>
      <c r="B26" s="199">
        <v>22</v>
      </c>
      <c r="C26" s="200" t="s">
        <v>1381</v>
      </c>
      <c r="D26" s="201">
        <v>899999061</v>
      </c>
      <c r="E26" s="233" t="s">
        <v>1382</v>
      </c>
      <c r="F26" s="203" t="s">
        <v>1030</v>
      </c>
      <c r="G26" s="203" t="s">
        <v>1031</v>
      </c>
      <c r="H26" s="203" t="s">
        <v>1032</v>
      </c>
      <c r="I26" s="204" t="s">
        <v>1387</v>
      </c>
      <c r="J26" s="205" t="s">
        <v>1388</v>
      </c>
      <c r="K26" s="206">
        <v>2499000</v>
      </c>
      <c r="L26" s="207">
        <v>45342</v>
      </c>
      <c r="M26" s="208">
        <v>45436</v>
      </c>
      <c r="N26" s="209">
        <v>-45436</v>
      </c>
      <c r="O26" s="210">
        <v>2499000</v>
      </c>
      <c r="P26" s="211">
        <v>1</v>
      </c>
      <c r="Q26" s="212">
        <v>2499000</v>
      </c>
      <c r="R26" s="213">
        <v>2499000</v>
      </c>
      <c r="S26" s="214">
        <v>2.1668702261993245E-4</v>
      </c>
      <c r="T26" s="272"/>
    </row>
    <row r="27" spans="1:20" ht="15" customHeight="1" x14ac:dyDescent="0.35">
      <c r="A27" s="271"/>
      <c r="B27" s="199">
        <v>23</v>
      </c>
      <c r="C27" s="200" t="s">
        <v>1381</v>
      </c>
      <c r="D27" s="201">
        <v>899999061</v>
      </c>
      <c r="E27" s="233" t="s">
        <v>1382</v>
      </c>
      <c r="F27" s="203" t="s">
        <v>1030</v>
      </c>
      <c r="G27" s="203" t="s">
        <v>1031</v>
      </c>
      <c r="H27" s="203" t="s">
        <v>1032</v>
      </c>
      <c r="I27" s="204" t="s">
        <v>1389</v>
      </c>
      <c r="J27" s="205" t="s">
        <v>971</v>
      </c>
      <c r="K27" s="206">
        <v>10582000</v>
      </c>
      <c r="L27" s="207">
        <v>44620</v>
      </c>
      <c r="M27" s="208">
        <v>44687</v>
      </c>
      <c r="N27" s="209">
        <v>-44687</v>
      </c>
      <c r="O27" s="210">
        <v>10582000</v>
      </c>
      <c r="P27" s="211">
        <v>1.198989048020219</v>
      </c>
      <c r="Q27" s="212">
        <v>12687702.106149957</v>
      </c>
      <c r="R27" s="213">
        <v>12687702.106149957</v>
      </c>
      <c r="S27" s="214">
        <v>1.1001442149941097E-3</v>
      </c>
      <c r="T27" s="272"/>
    </row>
    <row r="28" spans="1:20" ht="15" customHeight="1" x14ac:dyDescent="0.35">
      <c r="A28" s="271"/>
      <c r="B28" s="199">
        <v>24</v>
      </c>
      <c r="C28" s="200" t="s">
        <v>1381</v>
      </c>
      <c r="D28" s="201">
        <v>899999061</v>
      </c>
      <c r="E28" s="233" t="s">
        <v>1382</v>
      </c>
      <c r="F28" s="203" t="s">
        <v>1030</v>
      </c>
      <c r="G28" s="203" t="s">
        <v>1031</v>
      </c>
      <c r="H28" s="203" t="s">
        <v>1032</v>
      </c>
      <c r="I28" s="204" t="s">
        <v>1390</v>
      </c>
      <c r="J28" s="205" t="s">
        <v>977</v>
      </c>
      <c r="K28" s="206">
        <v>8973000</v>
      </c>
      <c r="L28" s="207">
        <v>44985</v>
      </c>
      <c r="M28" s="208">
        <v>45030</v>
      </c>
      <c r="N28" s="209">
        <v>-45030</v>
      </c>
      <c r="O28" s="210">
        <v>8973000</v>
      </c>
      <c r="P28" s="211">
        <v>1.0716867469879516</v>
      </c>
      <c r="Q28" s="212">
        <v>9616245.1807228904</v>
      </c>
      <c r="R28" s="213">
        <v>9616245.1807228904</v>
      </c>
      <c r="S28" s="214">
        <v>8.3381974269472491E-4</v>
      </c>
      <c r="T28" s="272"/>
    </row>
    <row r="29" spans="1:20" ht="15" customHeight="1" x14ac:dyDescent="0.35">
      <c r="A29" s="271"/>
      <c r="B29" s="199">
        <v>25</v>
      </c>
      <c r="C29" s="200" t="s">
        <v>1381</v>
      </c>
      <c r="D29" s="201">
        <v>899999061</v>
      </c>
      <c r="E29" s="233" t="s">
        <v>1382</v>
      </c>
      <c r="F29" s="203" t="s">
        <v>1030</v>
      </c>
      <c r="G29" s="203" t="s">
        <v>1031</v>
      </c>
      <c r="H29" s="203" t="s">
        <v>1032</v>
      </c>
      <c r="I29" s="204" t="s">
        <v>1391</v>
      </c>
      <c r="J29" s="205" t="s">
        <v>972</v>
      </c>
      <c r="K29" s="206">
        <v>10382000</v>
      </c>
      <c r="L29" s="207">
        <v>44681</v>
      </c>
      <c r="M29" s="208">
        <v>44729</v>
      </c>
      <c r="N29" s="209">
        <v>-44729</v>
      </c>
      <c r="O29" s="210">
        <v>10382000</v>
      </c>
      <c r="P29" s="211">
        <v>1.1928589388986672</v>
      </c>
      <c r="Q29" s="212">
        <v>12384261.503645964</v>
      </c>
      <c r="R29" s="213">
        <v>12384261.503645964</v>
      </c>
      <c r="S29" s="214">
        <v>1.0738330342423736E-3</v>
      </c>
      <c r="T29" s="272"/>
    </row>
    <row r="30" spans="1:20" ht="15" customHeight="1" x14ac:dyDescent="0.35">
      <c r="A30" s="271"/>
      <c r="B30" s="199">
        <v>26</v>
      </c>
      <c r="C30" s="200" t="s">
        <v>1381</v>
      </c>
      <c r="D30" s="201">
        <v>899999061</v>
      </c>
      <c r="E30" s="233" t="s">
        <v>1382</v>
      </c>
      <c r="F30" s="203" t="s">
        <v>1030</v>
      </c>
      <c r="G30" s="203" t="s">
        <v>1031</v>
      </c>
      <c r="H30" s="203" t="s">
        <v>1032</v>
      </c>
      <c r="I30" s="204" t="s">
        <v>1392</v>
      </c>
      <c r="J30" s="205" t="s">
        <v>978</v>
      </c>
      <c r="K30" s="206">
        <v>8483000</v>
      </c>
      <c r="L30" s="207">
        <v>45046</v>
      </c>
      <c r="M30" s="208">
        <v>45093</v>
      </c>
      <c r="N30" s="209">
        <v>-45093</v>
      </c>
      <c r="O30" s="210">
        <v>8483000</v>
      </c>
      <c r="P30" s="211">
        <v>1.0638361489011809</v>
      </c>
      <c r="Q30" s="212">
        <v>9024522.0511287171</v>
      </c>
      <c r="R30" s="213">
        <v>9024522.0511287171</v>
      </c>
      <c r="S30" s="214">
        <v>7.8251173022289219E-4</v>
      </c>
      <c r="T30" s="272"/>
    </row>
    <row r="31" spans="1:20" ht="15" customHeight="1" x14ac:dyDescent="0.35">
      <c r="A31" s="271"/>
      <c r="B31" s="199">
        <v>27</v>
      </c>
      <c r="C31" s="200" t="s">
        <v>1381</v>
      </c>
      <c r="D31" s="201">
        <v>899999061</v>
      </c>
      <c r="E31" s="233" t="s">
        <v>1382</v>
      </c>
      <c r="F31" s="203" t="s">
        <v>1030</v>
      </c>
      <c r="G31" s="203" t="s">
        <v>1031</v>
      </c>
      <c r="H31" s="203" t="s">
        <v>1032</v>
      </c>
      <c r="I31" s="204" t="s">
        <v>1393</v>
      </c>
      <c r="J31" s="205" t="s">
        <v>973</v>
      </c>
      <c r="K31" s="206">
        <v>10253000</v>
      </c>
      <c r="L31" s="207">
        <v>44742</v>
      </c>
      <c r="M31" s="208">
        <v>44795</v>
      </c>
      <c r="N31" s="209">
        <v>-44795</v>
      </c>
      <c r="O31" s="210">
        <v>10253000</v>
      </c>
      <c r="P31" s="211">
        <v>1.171358024691358</v>
      </c>
      <c r="Q31" s="212">
        <v>12009933.827160493</v>
      </c>
      <c r="R31" s="213">
        <v>12009933.827160493</v>
      </c>
      <c r="S31" s="214">
        <v>1.0413752712564296E-3</v>
      </c>
      <c r="T31" s="272"/>
    </row>
    <row r="32" spans="1:20" s="238" customFormat="1" ht="15" customHeight="1" x14ac:dyDescent="0.35">
      <c r="A32" s="271"/>
      <c r="B32" s="199">
        <v>28</v>
      </c>
      <c r="C32" s="200" t="s">
        <v>1381</v>
      </c>
      <c r="D32" s="201">
        <v>899999061</v>
      </c>
      <c r="E32" s="233" t="s">
        <v>1382</v>
      </c>
      <c r="F32" s="203" t="s">
        <v>1030</v>
      </c>
      <c r="G32" s="203" t="s">
        <v>1031</v>
      </c>
      <c r="H32" s="203" t="s">
        <v>1032</v>
      </c>
      <c r="I32" s="204" t="s">
        <v>1394</v>
      </c>
      <c r="J32" s="205" t="s">
        <v>979</v>
      </c>
      <c r="K32" s="206">
        <v>6624000</v>
      </c>
      <c r="L32" s="207">
        <v>45107</v>
      </c>
      <c r="M32" s="234">
        <v>45156</v>
      </c>
      <c r="N32" s="209">
        <v>-45156</v>
      </c>
      <c r="O32" s="210">
        <v>6624000</v>
      </c>
      <c r="P32" s="211">
        <v>1.0511854642144915</v>
      </c>
      <c r="Q32" s="212">
        <v>6963052.5149567919</v>
      </c>
      <c r="R32" s="213">
        <v>6963052.5149567919</v>
      </c>
      <c r="S32" s="214">
        <v>6.0376275222577829E-4</v>
      </c>
      <c r="T32" s="277"/>
    </row>
    <row r="33" spans="1:20" ht="15" customHeight="1" x14ac:dyDescent="0.35">
      <c r="A33" s="271"/>
      <c r="B33" s="199">
        <v>29</v>
      </c>
      <c r="C33" s="200" t="s">
        <v>1381</v>
      </c>
      <c r="D33" s="201">
        <v>899999061</v>
      </c>
      <c r="E33" s="233" t="s">
        <v>1382</v>
      </c>
      <c r="F33" s="203" t="s">
        <v>1030</v>
      </c>
      <c r="G33" s="203" t="s">
        <v>1031</v>
      </c>
      <c r="H33" s="203" t="s">
        <v>1032</v>
      </c>
      <c r="I33" s="204" t="s">
        <v>1395</v>
      </c>
      <c r="J33" s="205" t="s">
        <v>974</v>
      </c>
      <c r="K33" s="206">
        <v>7331000</v>
      </c>
      <c r="L33" s="207">
        <v>44804</v>
      </c>
      <c r="M33" s="234">
        <v>44858</v>
      </c>
      <c r="N33" s="209">
        <v>-44858</v>
      </c>
      <c r="O33" s="210">
        <v>7331000</v>
      </c>
      <c r="P33" s="211">
        <v>1.1522953606995383</v>
      </c>
      <c r="Q33" s="212">
        <v>8447477.2892883159</v>
      </c>
      <c r="R33" s="213">
        <v>8447477.2892883159</v>
      </c>
      <c r="S33" s="214">
        <v>7.3247647157478315E-4</v>
      </c>
      <c r="T33" s="272"/>
    </row>
    <row r="34" spans="1:20" ht="15" customHeight="1" x14ac:dyDescent="0.35">
      <c r="A34" s="271"/>
      <c r="B34" s="199">
        <v>30</v>
      </c>
      <c r="C34" s="200" t="s">
        <v>1381</v>
      </c>
      <c r="D34" s="201">
        <v>899999061</v>
      </c>
      <c r="E34" s="233" t="s">
        <v>1382</v>
      </c>
      <c r="F34" s="203" t="s">
        <v>1030</v>
      </c>
      <c r="G34" s="203" t="s">
        <v>1031</v>
      </c>
      <c r="H34" s="203" t="s">
        <v>1032</v>
      </c>
      <c r="I34" s="204" t="s">
        <v>1396</v>
      </c>
      <c r="J34" s="205" t="s">
        <v>980</v>
      </c>
      <c r="K34" s="206">
        <v>7095000</v>
      </c>
      <c r="L34" s="207">
        <v>45169</v>
      </c>
      <c r="M34" s="234">
        <v>45219</v>
      </c>
      <c r="N34" s="209">
        <v>-45219</v>
      </c>
      <c r="O34" s="210">
        <v>7095000</v>
      </c>
      <c r="P34" s="211">
        <v>1</v>
      </c>
      <c r="Q34" s="212">
        <v>7095000</v>
      </c>
      <c r="R34" s="213">
        <v>7095000</v>
      </c>
      <c r="S34" s="214">
        <v>6.1520385173606279E-4</v>
      </c>
      <c r="T34" s="272"/>
    </row>
    <row r="35" spans="1:20" ht="15" customHeight="1" x14ac:dyDescent="0.35">
      <c r="A35" s="271"/>
      <c r="B35" s="199">
        <v>31</v>
      </c>
      <c r="C35" s="200" t="s">
        <v>1381</v>
      </c>
      <c r="D35" s="201">
        <v>899999061</v>
      </c>
      <c r="E35" s="233" t="s">
        <v>1382</v>
      </c>
      <c r="F35" s="203" t="s">
        <v>1030</v>
      </c>
      <c r="G35" s="203" t="s">
        <v>1031</v>
      </c>
      <c r="H35" s="203" t="s">
        <v>1032</v>
      </c>
      <c r="I35" s="204" t="s">
        <v>1397</v>
      </c>
      <c r="J35" s="205" t="s">
        <v>975</v>
      </c>
      <c r="K35" s="206">
        <v>8622000</v>
      </c>
      <c r="L35" s="207">
        <v>44865</v>
      </c>
      <c r="M35" s="234">
        <v>44911</v>
      </c>
      <c r="N35" s="209">
        <v>-44911</v>
      </c>
      <c r="O35" s="210">
        <v>8622000</v>
      </c>
      <c r="P35" s="211">
        <v>1</v>
      </c>
      <c r="Q35" s="212">
        <v>8622000</v>
      </c>
      <c r="R35" s="213">
        <v>8622000</v>
      </c>
      <c r="S35" s="214">
        <v>7.4760924731054725E-4</v>
      </c>
      <c r="T35" s="272"/>
    </row>
    <row r="36" spans="1:20" ht="15" customHeight="1" x14ac:dyDescent="0.35">
      <c r="A36" s="271"/>
      <c r="B36" s="199">
        <v>32</v>
      </c>
      <c r="C36" s="200" t="s">
        <v>1381</v>
      </c>
      <c r="D36" s="201">
        <v>899999061</v>
      </c>
      <c r="E36" s="233" t="s">
        <v>1382</v>
      </c>
      <c r="F36" s="203" t="s">
        <v>1030</v>
      </c>
      <c r="G36" s="203" t="s">
        <v>1031</v>
      </c>
      <c r="H36" s="203" t="s">
        <v>1032</v>
      </c>
      <c r="I36" s="204" t="s">
        <v>1398</v>
      </c>
      <c r="J36" s="205" t="s">
        <v>976</v>
      </c>
      <c r="K36" s="206">
        <v>6297000</v>
      </c>
      <c r="L36" s="207">
        <v>44926</v>
      </c>
      <c r="M36" s="234">
        <v>44981</v>
      </c>
      <c r="N36" s="209">
        <v>-44981</v>
      </c>
      <c r="O36" s="210">
        <v>6297000</v>
      </c>
      <c r="P36" s="211">
        <v>1.0914110429447852</v>
      </c>
      <c r="Q36" s="212">
        <v>6872615.3374233125</v>
      </c>
      <c r="R36" s="213">
        <v>6872615.3374233125</v>
      </c>
      <c r="S36" s="214">
        <v>5.9592099042750704E-4</v>
      </c>
      <c r="T36" s="272"/>
    </row>
    <row r="37" spans="1:20" ht="15" customHeight="1" x14ac:dyDescent="0.35">
      <c r="A37" s="271"/>
      <c r="B37" s="199">
        <v>33</v>
      </c>
      <c r="C37" s="200" t="s">
        <v>1381</v>
      </c>
      <c r="D37" s="201">
        <v>899999061</v>
      </c>
      <c r="E37" s="233" t="s">
        <v>1382</v>
      </c>
      <c r="F37" s="203" t="s">
        <v>1030</v>
      </c>
      <c r="G37" s="203" t="s">
        <v>1031</v>
      </c>
      <c r="H37" s="203" t="s">
        <v>1032</v>
      </c>
      <c r="I37" s="204" t="s">
        <v>1399</v>
      </c>
      <c r="J37" s="205" t="s">
        <v>1400</v>
      </c>
      <c r="K37" s="206">
        <v>7053000</v>
      </c>
      <c r="L37" s="207">
        <v>45230</v>
      </c>
      <c r="M37" s="234">
        <v>45275</v>
      </c>
      <c r="N37" s="209">
        <v>-45275</v>
      </c>
      <c r="O37" s="210">
        <v>7053000</v>
      </c>
      <c r="P37" s="211">
        <v>1.0334011036886437</v>
      </c>
      <c r="Q37" s="212">
        <v>7288577.9843160035</v>
      </c>
      <c r="R37" s="213">
        <v>7288577.9843160035</v>
      </c>
      <c r="S37" s="214">
        <v>6.3198890058208232E-4</v>
      </c>
      <c r="T37" s="272"/>
    </row>
    <row r="38" spans="1:20" ht="15" customHeight="1" x14ac:dyDescent="0.35">
      <c r="A38" s="271"/>
      <c r="B38" s="199">
        <v>34</v>
      </c>
      <c r="C38" s="200" t="s">
        <v>1381</v>
      </c>
      <c r="D38" s="201">
        <v>899999061</v>
      </c>
      <c r="E38" s="233" t="s">
        <v>1382</v>
      </c>
      <c r="F38" s="203" t="s">
        <v>1030</v>
      </c>
      <c r="G38" s="203" t="s">
        <v>1031</v>
      </c>
      <c r="H38" s="203" t="s">
        <v>1032</v>
      </c>
      <c r="I38" s="204" t="s">
        <v>1401</v>
      </c>
      <c r="J38" s="205" t="s">
        <v>1402</v>
      </c>
      <c r="K38" s="206">
        <v>6261000</v>
      </c>
      <c r="L38" s="207">
        <v>45291</v>
      </c>
      <c r="M38" s="234">
        <v>45338</v>
      </c>
      <c r="N38" s="209">
        <v>-45338</v>
      </c>
      <c r="O38" s="210">
        <v>6261000</v>
      </c>
      <c r="P38" s="211">
        <v>1.0130258381379456</v>
      </c>
      <c r="Q38" s="212">
        <v>6342554.772581677</v>
      </c>
      <c r="R38" s="213">
        <v>6342554.772581677</v>
      </c>
      <c r="S38" s="214">
        <v>5.4995970767289569E-4</v>
      </c>
      <c r="T38" s="272"/>
    </row>
    <row r="39" spans="1:20" ht="15" customHeight="1" x14ac:dyDescent="0.35">
      <c r="A39" s="271"/>
      <c r="B39" s="199">
        <v>35</v>
      </c>
      <c r="C39" s="200" t="s">
        <v>1381</v>
      </c>
      <c r="D39" s="201">
        <v>899999061</v>
      </c>
      <c r="E39" s="233" t="s">
        <v>1382</v>
      </c>
      <c r="F39" s="203" t="s">
        <v>1030</v>
      </c>
      <c r="G39" s="203" t="s">
        <v>1031</v>
      </c>
      <c r="H39" s="203" t="s">
        <v>1032</v>
      </c>
      <c r="I39" s="204" t="s">
        <v>1403</v>
      </c>
      <c r="J39" s="205" t="s">
        <v>1404</v>
      </c>
      <c r="K39" s="206">
        <v>7312000</v>
      </c>
      <c r="L39" s="207">
        <v>45351</v>
      </c>
      <c r="M39" s="234">
        <v>45401</v>
      </c>
      <c r="N39" s="209">
        <v>-45401</v>
      </c>
      <c r="O39" s="210">
        <v>7312000</v>
      </c>
      <c r="P39" s="211">
        <v>1</v>
      </c>
      <c r="Q39" s="212">
        <v>7312000</v>
      </c>
      <c r="R39" s="213">
        <v>7312000</v>
      </c>
      <c r="S39" s="214">
        <v>6.3401981168345189E-4</v>
      </c>
      <c r="T39" s="272"/>
    </row>
    <row r="40" spans="1:20" ht="15" customHeight="1" x14ac:dyDescent="0.35">
      <c r="A40" s="271"/>
      <c r="B40" s="199">
        <v>36</v>
      </c>
      <c r="C40" s="200" t="s">
        <v>1381</v>
      </c>
      <c r="D40" s="201">
        <v>899999061</v>
      </c>
      <c r="E40" s="233" t="s">
        <v>1382</v>
      </c>
      <c r="F40" s="235" t="s">
        <v>1030</v>
      </c>
      <c r="G40" s="203" t="s">
        <v>1031</v>
      </c>
      <c r="H40" s="203" t="s">
        <v>1032</v>
      </c>
      <c r="I40" s="204" t="s">
        <v>1405</v>
      </c>
      <c r="J40" s="205" t="s">
        <v>1406</v>
      </c>
      <c r="K40" s="206">
        <v>5808000</v>
      </c>
      <c r="L40" s="207">
        <v>45412</v>
      </c>
      <c r="M40" s="234">
        <v>45464</v>
      </c>
      <c r="N40" s="209">
        <v>-45464</v>
      </c>
      <c r="O40" s="210">
        <v>5808000</v>
      </c>
      <c r="P40" s="211">
        <v>1</v>
      </c>
      <c r="Q40" s="212">
        <v>5808000</v>
      </c>
      <c r="R40" s="213">
        <v>5808000</v>
      </c>
      <c r="S40" s="214">
        <v>5.0360873444440482E-4</v>
      </c>
      <c r="T40" s="272"/>
    </row>
    <row r="41" spans="1:20" s="238" customFormat="1" ht="15" customHeight="1" x14ac:dyDescent="0.35">
      <c r="A41" s="271"/>
      <c r="B41" s="199">
        <v>37</v>
      </c>
      <c r="C41" s="245" t="s">
        <v>1407</v>
      </c>
      <c r="D41" s="246"/>
      <c r="E41" s="259"/>
      <c r="F41" s="260"/>
      <c r="G41" s="261"/>
      <c r="H41" s="261"/>
      <c r="I41" s="262"/>
      <c r="J41" s="259"/>
      <c r="K41" s="251">
        <v>119039000</v>
      </c>
      <c r="L41" s="263"/>
      <c r="M41" s="264"/>
      <c r="N41" s="265"/>
      <c r="O41" s="257">
        <v>119039000</v>
      </c>
      <c r="P41" s="254"/>
      <c r="Q41" s="255">
        <v>128436942.56737413</v>
      </c>
      <c r="R41" s="258">
        <v>128436942.56737413</v>
      </c>
      <c r="S41" s="256">
        <v>1.1136702152593663E-2</v>
      </c>
      <c r="T41" s="277"/>
    </row>
    <row r="42" spans="1:20" s="238" customFormat="1" ht="15" customHeight="1" x14ac:dyDescent="0.35">
      <c r="A42" s="271"/>
      <c r="B42" s="199">
        <v>38</v>
      </c>
      <c r="C42" s="200" t="s">
        <v>1408</v>
      </c>
      <c r="D42" s="201">
        <v>800211025</v>
      </c>
      <c r="E42" s="233" t="s">
        <v>1409</v>
      </c>
      <c r="F42" s="233" t="s">
        <v>1410</v>
      </c>
      <c r="G42" s="203" t="s">
        <v>1031</v>
      </c>
      <c r="H42" s="203" t="s">
        <v>1032</v>
      </c>
      <c r="I42" s="236" t="s">
        <v>1411</v>
      </c>
      <c r="J42" s="236" t="s">
        <v>1411</v>
      </c>
      <c r="K42" s="237">
        <v>181773</v>
      </c>
      <c r="L42" s="234">
        <v>45428</v>
      </c>
      <c r="M42" s="234">
        <v>45453</v>
      </c>
      <c r="N42" s="209">
        <v>-45453</v>
      </c>
      <c r="O42" s="237">
        <v>181773</v>
      </c>
      <c r="P42" s="211">
        <v>1</v>
      </c>
      <c r="Q42" s="212">
        <v>181773</v>
      </c>
      <c r="R42" s="213">
        <v>181773</v>
      </c>
      <c r="S42" s="214">
        <v>1.5761444642934367E-5</v>
      </c>
      <c r="T42" s="277"/>
    </row>
    <row r="43" spans="1:20" s="238" customFormat="1" ht="15" customHeight="1" x14ac:dyDescent="0.35">
      <c r="A43" s="271"/>
      <c r="B43" s="199">
        <v>39</v>
      </c>
      <c r="C43" s="245" t="s">
        <v>1412</v>
      </c>
      <c r="D43" s="246"/>
      <c r="E43" s="266"/>
      <c r="F43" s="266"/>
      <c r="G43" s="261"/>
      <c r="H43" s="261"/>
      <c r="I43" s="267"/>
      <c r="J43" s="267"/>
      <c r="K43" s="268">
        <v>181773</v>
      </c>
      <c r="L43" s="264"/>
      <c r="M43" s="264"/>
      <c r="N43" s="265"/>
      <c r="O43" s="268">
        <v>181773</v>
      </c>
      <c r="P43" s="269"/>
      <c r="Q43" s="255">
        <v>181773</v>
      </c>
      <c r="R43" s="258">
        <v>181773</v>
      </c>
      <c r="S43" s="256">
        <v>1.5761444642934367E-5</v>
      </c>
      <c r="T43" s="277"/>
    </row>
    <row r="44" spans="1:20" s="238" customFormat="1" ht="15" customHeight="1" x14ac:dyDescent="0.35">
      <c r="A44" s="271"/>
      <c r="B44" s="199">
        <v>40</v>
      </c>
      <c r="C44" s="200" t="s">
        <v>1413</v>
      </c>
      <c r="D44" s="201">
        <v>890000381</v>
      </c>
      <c r="E44" s="233" t="s">
        <v>1414</v>
      </c>
      <c r="F44" s="233" t="s">
        <v>1415</v>
      </c>
      <c r="G44" s="203" t="s">
        <v>1031</v>
      </c>
      <c r="H44" s="203" t="s">
        <v>1032</v>
      </c>
      <c r="I44" s="236" t="s">
        <v>1411</v>
      </c>
      <c r="J44" s="236" t="s">
        <v>1411</v>
      </c>
      <c r="K44" s="237">
        <v>30293</v>
      </c>
      <c r="L44" s="234">
        <v>45428</v>
      </c>
      <c r="M44" s="234">
        <v>45453</v>
      </c>
      <c r="N44" s="209">
        <v>-45453</v>
      </c>
      <c r="O44" s="237">
        <v>30293</v>
      </c>
      <c r="P44" s="211">
        <v>1</v>
      </c>
      <c r="Q44" s="212">
        <v>30293</v>
      </c>
      <c r="R44" s="213">
        <v>30293</v>
      </c>
      <c r="S44" s="214">
        <v>2.6266906667569485E-6</v>
      </c>
      <c r="T44" s="277"/>
    </row>
    <row r="45" spans="1:20" s="238" customFormat="1" ht="15" customHeight="1" x14ac:dyDescent="0.35">
      <c r="A45" s="271"/>
      <c r="B45" s="199">
        <v>41</v>
      </c>
      <c r="C45" s="245" t="s">
        <v>1416</v>
      </c>
      <c r="D45" s="246"/>
      <c r="E45" s="266"/>
      <c r="F45" s="266"/>
      <c r="G45" s="261"/>
      <c r="H45" s="261"/>
      <c r="I45" s="267"/>
      <c r="J45" s="267"/>
      <c r="K45" s="268">
        <v>30293</v>
      </c>
      <c r="L45" s="264"/>
      <c r="M45" s="264"/>
      <c r="N45" s="265"/>
      <c r="O45" s="268">
        <v>30293</v>
      </c>
      <c r="P45" s="269"/>
      <c r="Q45" s="255">
        <v>30293</v>
      </c>
      <c r="R45" s="258">
        <v>30293</v>
      </c>
      <c r="S45" s="256">
        <v>2.6266906667569485E-6</v>
      </c>
      <c r="T45" s="277"/>
    </row>
    <row r="46" spans="1:20" s="238" customFormat="1" ht="15" customHeight="1" x14ac:dyDescent="0.35">
      <c r="A46" s="271"/>
      <c r="B46" s="199">
        <v>42</v>
      </c>
      <c r="C46" s="200" t="s">
        <v>1417</v>
      </c>
      <c r="D46" s="201">
        <v>890806490</v>
      </c>
      <c r="E46" s="233" t="s">
        <v>1418</v>
      </c>
      <c r="F46" s="233" t="s">
        <v>1419</v>
      </c>
      <c r="G46" s="203" t="s">
        <v>1031</v>
      </c>
      <c r="H46" s="203" t="s">
        <v>1032</v>
      </c>
      <c r="I46" s="236" t="s">
        <v>1411</v>
      </c>
      <c r="J46" s="236" t="s">
        <v>1411</v>
      </c>
      <c r="K46" s="237">
        <v>27733</v>
      </c>
      <c r="L46" s="234">
        <v>45428</v>
      </c>
      <c r="M46" s="234">
        <v>45453</v>
      </c>
      <c r="O46" s="237">
        <v>27733</v>
      </c>
      <c r="P46" s="211">
        <v>1</v>
      </c>
      <c r="Q46" s="212">
        <v>27733</v>
      </c>
      <c r="R46" s="213">
        <v>27733</v>
      </c>
      <c r="S46" s="214">
        <v>2.404714365073464E-6</v>
      </c>
      <c r="T46" s="277"/>
    </row>
    <row r="47" spans="1:20" s="238" customFormat="1" ht="15" customHeight="1" x14ac:dyDescent="0.35">
      <c r="A47" s="271"/>
      <c r="B47" s="199">
        <v>43</v>
      </c>
      <c r="C47" s="245" t="s">
        <v>1420</v>
      </c>
      <c r="D47" s="246"/>
      <c r="E47" s="266"/>
      <c r="F47" s="266"/>
      <c r="G47" s="261"/>
      <c r="H47" s="261"/>
      <c r="I47" s="267"/>
      <c r="J47" s="267"/>
      <c r="K47" s="268">
        <v>27733</v>
      </c>
      <c r="L47" s="264"/>
      <c r="M47" s="264"/>
      <c r="N47" s="265"/>
      <c r="O47" s="268">
        <v>27733</v>
      </c>
      <c r="P47" s="269"/>
      <c r="Q47" s="255">
        <v>27733</v>
      </c>
      <c r="R47" s="258">
        <v>27733</v>
      </c>
      <c r="S47" s="256">
        <v>2.404714365073464E-6</v>
      </c>
      <c r="T47" s="277"/>
    </row>
    <row r="48" spans="1:20" s="238" customFormat="1" ht="15" customHeight="1" x14ac:dyDescent="0.35">
      <c r="A48" s="271"/>
      <c r="B48" s="199">
        <v>44</v>
      </c>
      <c r="C48" s="200" t="s">
        <v>1421</v>
      </c>
      <c r="D48" s="201">
        <v>891280008</v>
      </c>
      <c r="E48" s="233" t="s">
        <v>1422</v>
      </c>
      <c r="F48" s="233" t="s">
        <v>1423</v>
      </c>
      <c r="G48" s="203" t="s">
        <v>1031</v>
      </c>
      <c r="H48" s="203" t="s">
        <v>1032</v>
      </c>
      <c r="I48" s="236" t="s">
        <v>1411</v>
      </c>
      <c r="J48" s="236" t="s">
        <v>1411</v>
      </c>
      <c r="K48" s="237">
        <v>27733</v>
      </c>
      <c r="L48" s="234">
        <v>45428</v>
      </c>
      <c r="M48" s="234">
        <v>45453</v>
      </c>
      <c r="N48" s="209">
        <v>-45453</v>
      </c>
      <c r="O48" s="237">
        <v>27733</v>
      </c>
      <c r="P48" s="211">
        <v>1</v>
      </c>
      <c r="Q48" s="212">
        <v>27733</v>
      </c>
      <c r="R48" s="213">
        <v>27733</v>
      </c>
      <c r="S48" s="214">
        <v>2.404714365073464E-6</v>
      </c>
      <c r="T48" s="277"/>
    </row>
    <row r="49" spans="1:20" s="238" customFormat="1" ht="15" customHeight="1" x14ac:dyDescent="0.35">
      <c r="A49" s="271"/>
      <c r="B49" s="199">
        <v>45</v>
      </c>
      <c r="C49" s="245" t="s">
        <v>1424</v>
      </c>
      <c r="D49" s="246"/>
      <c r="E49" s="266"/>
      <c r="F49" s="266"/>
      <c r="G49" s="261"/>
      <c r="H49" s="261"/>
      <c r="I49" s="267"/>
      <c r="J49" s="267"/>
      <c r="K49" s="268">
        <v>27733</v>
      </c>
      <c r="L49" s="264"/>
      <c r="M49" s="264"/>
      <c r="N49" s="265"/>
      <c r="O49" s="268">
        <v>27733</v>
      </c>
      <c r="P49" s="269"/>
      <c r="Q49" s="255">
        <v>27733</v>
      </c>
      <c r="R49" s="258">
        <v>27733</v>
      </c>
      <c r="S49" s="256">
        <v>2.404714365073464E-6</v>
      </c>
      <c r="T49" s="277"/>
    </row>
    <row r="50" spans="1:20" s="238" customFormat="1" ht="15" customHeight="1" x14ac:dyDescent="0.35">
      <c r="A50" s="271"/>
      <c r="B50" s="199">
        <v>46</v>
      </c>
      <c r="C50" s="200" t="s">
        <v>1425</v>
      </c>
      <c r="D50" s="201">
        <v>891480000</v>
      </c>
      <c r="E50" s="233" t="s">
        <v>1426</v>
      </c>
      <c r="F50" s="233" t="s">
        <v>1427</v>
      </c>
      <c r="G50" s="203" t="s">
        <v>1031</v>
      </c>
      <c r="H50" s="203" t="s">
        <v>1032</v>
      </c>
      <c r="I50" s="236" t="s">
        <v>1411</v>
      </c>
      <c r="J50" s="236" t="s">
        <v>1411</v>
      </c>
      <c r="K50" s="237">
        <v>30293</v>
      </c>
      <c r="L50" s="234">
        <v>45428</v>
      </c>
      <c r="M50" s="234">
        <v>45453</v>
      </c>
      <c r="N50" s="209">
        <v>-45453</v>
      </c>
      <c r="O50" s="237">
        <v>30293</v>
      </c>
      <c r="P50" s="211">
        <v>1</v>
      </c>
      <c r="Q50" s="212">
        <v>30293</v>
      </c>
      <c r="R50" s="213">
        <v>30293</v>
      </c>
      <c r="S50" s="214">
        <v>2.6266906667569485E-6</v>
      </c>
      <c r="T50" s="277"/>
    </row>
    <row r="51" spans="1:20" s="238" customFormat="1" ht="15" customHeight="1" x14ac:dyDescent="0.35">
      <c r="A51" s="271"/>
      <c r="B51" s="199">
        <v>47</v>
      </c>
      <c r="C51" s="245" t="s">
        <v>1428</v>
      </c>
      <c r="D51" s="246"/>
      <c r="E51" s="266"/>
      <c r="F51" s="266"/>
      <c r="G51" s="261"/>
      <c r="H51" s="261"/>
      <c r="I51" s="267"/>
      <c r="J51" s="267"/>
      <c r="K51" s="268">
        <v>30293</v>
      </c>
      <c r="L51" s="264"/>
      <c r="M51" s="264"/>
      <c r="N51" s="265"/>
      <c r="O51" s="268">
        <v>30293</v>
      </c>
      <c r="P51" s="269"/>
      <c r="Q51" s="255">
        <v>30293</v>
      </c>
      <c r="R51" s="258">
        <v>30293</v>
      </c>
      <c r="S51" s="256">
        <v>2.6266906667569485E-6</v>
      </c>
      <c r="T51" s="277"/>
    </row>
    <row r="52" spans="1:20" s="238" customFormat="1" ht="15" customHeight="1" x14ac:dyDescent="0.35">
      <c r="A52" s="271"/>
      <c r="B52" s="199">
        <v>48</v>
      </c>
      <c r="C52" s="200" t="s">
        <v>1429</v>
      </c>
      <c r="D52" s="201">
        <v>891500182</v>
      </c>
      <c r="E52" s="233" t="s">
        <v>1430</v>
      </c>
      <c r="F52" s="233" t="s">
        <v>1431</v>
      </c>
      <c r="G52" s="203" t="s">
        <v>1031</v>
      </c>
      <c r="H52" s="203" t="s">
        <v>1032</v>
      </c>
      <c r="I52" s="236" t="s">
        <v>1411</v>
      </c>
      <c r="J52" s="236" t="s">
        <v>1411</v>
      </c>
      <c r="K52" s="237">
        <v>27733</v>
      </c>
      <c r="L52" s="234">
        <v>45428</v>
      </c>
      <c r="M52" s="234">
        <v>45453</v>
      </c>
      <c r="N52" s="209">
        <v>-45453</v>
      </c>
      <c r="O52" s="237">
        <v>27733</v>
      </c>
      <c r="P52" s="211">
        <v>1</v>
      </c>
      <c r="Q52" s="212">
        <v>27733</v>
      </c>
      <c r="R52" s="213">
        <v>27733</v>
      </c>
      <c r="S52" s="214">
        <v>2.404714365073464E-6</v>
      </c>
      <c r="T52" s="277"/>
    </row>
    <row r="53" spans="1:20" s="238" customFormat="1" ht="15" customHeight="1" x14ac:dyDescent="0.35">
      <c r="A53" s="271"/>
      <c r="B53" s="199">
        <v>49</v>
      </c>
      <c r="C53" s="245" t="s">
        <v>1432</v>
      </c>
      <c r="D53" s="246"/>
      <c r="E53" s="266"/>
      <c r="F53" s="266"/>
      <c r="G53" s="261"/>
      <c r="H53" s="261"/>
      <c r="I53" s="267"/>
      <c r="J53" s="267"/>
      <c r="K53" s="268">
        <v>27733</v>
      </c>
      <c r="L53" s="264"/>
      <c r="M53" s="264"/>
      <c r="N53" s="265"/>
      <c r="O53" s="268">
        <v>27733</v>
      </c>
      <c r="P53" s="269"/>
      <c r="Q53" s="255">
        <v>27733</v>
      </c>
      <c r="R53" s="258">
        <v>27733</v>
      </c>
      <c r="S53" s="256">
        <v>2.404714365073464E-6</v>
      </c>
      <c r="T53" s="277"/>
    </row>
    <row r="54" spans="1:20" s="238" customFormat="1" ht="15" customHeight="1" x14ac:dyDescent="0.35">
      <c r="A54" s="271"/>
      <c r="B54" s="199">
        <v>50</v>
      </c>
      <c r="C54" s="200" t="s">
        <v>1433</v>
      </c>
      <c r="D54" s="201">
        <v>892399989</v>
      </c>
      <c r="E54" s="233" t="s">
        <v>1434</v>
      </c>
      <c r="F54" s="233" t="s">
        <v>1435</v>
      </c>
      <c r="G54" s="203" t="s">
        <v>1031</v>
      </c>
      <c r="H54" s="203" t="s">
        <v>1032</v>
      </c>
      <c r="I54" s="236" t="s">
        <v>1411</v>
      </c>
      <c r="J54" s="236" t="s">
        <v>1411</v>
      </c>
      <c r="K54" s="237">
        <v>27733</v>
      </c>
      <c r="L54" s="234">
        <v>45428</v>
      </c>
      <c r="M54" s="234">
        <v>45453</v>
      </c>
      <c r="N54" s="209">
        <v>-45453</v>
      </c>
      <c r="O54" s="237">
        <v>27733</v>
      </c>
      <c r="P54" s="211">
        <v>1</v>
      </c>
      <c r="Q54" s="212">
        <v>27733</v>
      </c>
      <c r="R54" s="213">
        <v>27733</v>
      </c>
      <c r="S54" s="214">
        <v>2.404714365073464E-6</v>
      </c>
      <c r="T54" s="277"/>
    </row>
    <row r="55" spans="1:20" s="238" customFormat="1" ht="15" customHeight="1" x14ac:dyDescent="0.35">
      <c r="A55" s="271"/>
      <c r="B55" s="199">
        <v>51</v>
      </c>
      <c r="C55" s="245" t="s">
        <v>1436</v>
      </c>
      <c r="D55" s="270"/>
      <c r="E55" s="266"/>
      <c r="F55" s="246"/>
      <c r="G55" s="248"/>
      <c r="H55" s="248"/>
      <c r="I55" s="246"/>
      <c r="J55" s="267"/>
      <c r="K55" s="268">
        <v>27733</v>
      </c>
      <c r="L55" s="264"/>
      <c r="M55" s="264"/>
      <c r="N55" s="265"/>
      <c r="O55" s="268">
        <v>27733</v>
      </c>
      <c r="P55" s="254"/>
      <c r="Q55" s="255">
        <v>27733</v>
      </c>
      <c r="R55" s="258">
        <v>27733</v>
      </c>
      <c r="S55" s="256">
        <v>2.404714365073464E-6</v>
      </c>
      <c r="T55" s="277"/>
    </row>
    <row r="56" spans="1:20" ht="15" customHeight="1" x14ac:dyDescent="0.35">
      <c r="A56" s="271"/>
      <c r="B56" s="458" t="s">
        <v>1437</v>
      </c>
      <c r="C56" s="458"/>
      <c r="D56" s="458"/>
      <c r="E56" s="458"/>
      <c r="F56" s="458"/>
      <c r="G56" s="458"/>
      <c r="H56" s="458"/>
      <c r="I56" s="458"/>
      <c r="J56" s="240"/>
      <c r="K56" s="241">
        <v>2316408091</v>
      </c>
      <c r="L56" s="241">
        <v>0</v>
      </c>
      <c r="M56" s="241">
        <v>0</v>
      </c>
      <c r="N56" s="241">
        <v>0</v>
      </c>
      <c r="O56" s="241">
        <v>2316408091</v>
      </c>
      <c r="P56" s="241">
        <v>0</v>
      </c>
      <c r="Q56" s="241">
        <v>2602500022.5281596</v>
      </c>
      <c r="R56" s="241">
        <v>2602500022.5281596</v>
      </c>
      <c r="S56" s="244">
        <v>0.22566145708280674</v>
      </c>
      <c r="T56" s="272"/>
    </row>
  </sheetData>
  <autoFilter ref="A3:T56" xr:uid="{99241A2E-5354-416D-A7C7-41AAB2B70E09}"/>
  <mergeCells count="2">
    <mergeCell ref="B1:S1"/>
    <mergeCell ref="B56:I56"/>
  </mergeCells>
  <conditionalFormatting sqref="D42:F55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3182-C1A0-4491-B852-3773A7F40705}">
  <sheetPr>
    <tabColor theme="8" tint="0.79998168889431442"/>
  </sheetPr>
  <dimension ref="A1:T43"/>
  <sheetViews>
    <sheetView topLeftCell="G1" workbookViewId="0">
      <selection activeCell="R7" sqref="R7"/>
    </sheetView>
  </sheetViews>
  <sheetFormatPr baseColWidth="10" defaultColWidth="11.06640625" defaultRowHeight="11.65" x14ac:dyDescent="0.35"/>
  <cols>
    <col min="1" max="1" width="2.86328125" style="187" customWidth="1"/>
    <col min="2" max="2" width="3.46484375" style="187" customWidth="1"/>
    <col min="3" max="3" width="44.33203125" style="187" customWidth="1"/>
    <col min="4" max="4" width="11.1328125" style="187" bestFit="1" customWidth="1"/>
    <col min="5" max="5" width="22.53125" style="187" customWidth="1"/>
    <col min="6" max="8" width="11.1328125" style="187" bestFit="1" customWidth="1"/>
    <col min="9" max="9" width="18.1328125" style="187" bestFit="1" customWidth="1"/>
    <col min="10" max="10" width="23.59765625" style="187" customWidth="1"/>
    <col min="11" max="11" width="16.1328125" style="187" bestFit="1" customWidth="1"/>
    <col min="12" max="14" width="11.1328125" style="187" bestFit="1" customWidth="1"/>
    <col min="15" max="15" width="14.59765625" style="187" bestFit="1" customWidth="1"/>
    <col min="16" max="16" width="11.1328125" style="187" bestFit="1" customWidth="1"/>
    <col min="17" max="18" width="16.33203125" style="187" bestFit="1" customWidth="1"/>
    <col min="19" max="19" width="21.73046875" style="187" customWidth="1"/>
    <col min="20" max="16384" width="11.06640625" style="187"/>
  </cols>
  <sheetData>
    <row r="1" spans="1:20" x14ac:dyDescent="0.35">
      <c r="A1" s="271"/>
      <c r="B1" s="455" t="s">
        <v>1438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7"/>
      <c r="T1" s="272"/>
    </row>
    <row r="2" spans="1:20" s="283" customFormat="1" ht="16.899999999999999" customHeight="1" x14ac:dyDescent="0.35">
      <c r="A2" s="271"/>
      <c r="B2" s="188"/>
      <c r="C2" s="188">
        <v>1</v>
      </c>
      <c r="D2" s="188">
        <v>2</v>
      </c>
      <c r="E2" s="188">
        <v>3</v>
      </c>
      <c r="F2" s="188">
        <v>4</v>
      </c>
      <c r="G2" s="188">
        <v>5</v>
      </c>
      <c r="H2" s="189">
        <v>6</v>
      </c>
      <c r="I2" s="188">
        <v>7</v>
      </c>
      <c r="J2" s="190">
        <v>8</v>
      </c>
      <c r="K2" s="188">
        <v>9</v>
      </c>
      <c r="L2" s="281">
        <v>10</v>
      </c>
      <c r="M2" s="188">
        <v>11</v>
      </c>
      <c r="N2" s="188">
        <v>12</v>
      </c>
      <c r="O2" s="188">
        <v>13</v>
      </c>
      <c r="P2" s="188">
        <v>14</v>
      </c>
      <c r="Q2" s="188">
        <v>15</v>
      </c>
      <c r="R2" s="188">
        <v>16</v>
      </c>
      <c r="S2" s="188">
        <v>17</v>
      </c>
      <c r="T2" s="282"/>
    </row>
    <row r="3" spans="1:20" s="283" customFormat="1" ht="58.15" x14ac:dyDescent="0.35">
      <c r="A3" s="271"/>
      <c r="B3" s="188"/>
      <c r="C3" s="188" t="s">
        <v>1011</v>
      </c>
      <c r="D3" s="188" t="s">
        <v>1012</v>
      </c>
      <c r="E3" s="188" t="s">
        <v>1013</v>
      </c>
      <c r="F3" s="188" t="s">
        <v>1014</v>
      </c>
      <c r="G3" s="188" t="s">
        <v>1015</v>
      </c>
      <c r="H3" s="189" t="s">
        <v>1016</v>
      </c>
      <c r="I3" s="193" t="s">
        <v>1017</v>
      </c>
      <c r="J3" s="195" t="s">
        <v>1018</v>
      </c>
      <c r="K3" s="191" t="s">
        <v>1019</v>
      </c>
      <c r="L3" s="192" t="s">
        <v>1020</v>
      </c>
      <c r="M3" s="192" t="s">
        <v>1021</v>
      </c>
      <c r="N3" s="192" t="s">
        <v>1022</v>
      </c>
      <c r="O3" s="191" t="s">
        <v>1023</v>
      </c>
      <c r="P3" s="196" t="s">
        <v>1024</v>
      </c>
      <c r="Q3" s="197" t="s">
        <v>1025</v>
      </c>
      <c r="R3" s="197" t="s">
        <v>1026</v>
      </c>
      <c r="S3" s="198" t="s">
        <v>1027</v>
      </c>
      <c r="T3" s="282"/>
    </row>
    <row r="4" spans="1:20" x14ac:dyDescent="0.35">
      <c r="A4" s="271"/>
      <c r="B4" s="199">
        <v>1</v>
      </c>
      <c r="C4" s="280" t="s">
        <v>1439</v>
      </c>
      <c r="D4" s="280">
        <v>890903938</v>
      </c>
      <c r="E4" s="202" t="s">
        <v>1440</v>
      </c>
      <c r="F4" s="203" t="s">
        <v>1441</v>
      </c>
      <c r="G4" s="203" t="s">
        <v>1031</v>
      </c>
      <c r="H4" s="203" t="s">
        <v>1442</v>
      </c>
      <c r="I4" s="284">
        <v>310155486</v>
      </c>
      <c r="J4" s="285" t="s">
        <v>1443</v>
      </c>
      <c r="K4" s="286">
        <v>995829764.40999997</v>
      </c>
      <c r="L4" s="287">
        <v>45135</v>
      </c>
      <c r="M4" s="287">
        <v>46229</v>
      </c>
      <c r="N4" s="209">
        <v>-46229</v>
      </c>
      <c r="O4" s="286">
        <v>995829764.40999997</v>
      </c>
      <c r="P4" s="288">
        <v>1</v>
      </c>
      <c r="Q4" s="212">
        <v>995829764.40999997</v>
      </c>
      <c r="R4" s="213">
        <v>995829764.40999997</v>
      </c>
      <c r="S4" s="214">
        <v>8.6347893832057487E-2</v>
      </c>
      <c r="T4" s="272"/>
    </row>
    <row r="5" spans="1:20" x14ac:dyDescent="0.35">
      <c r="A5" s="271"/>
      <c r="B5" s="199">
        <v>2</v>
      </c>
      <c r="C5" s="280" t="s">
        <v>1439</v>
      </c>
      <c r="D5" s="280">
        <v>890903938</v>
      </c>
      <c r="E5" s="202" t="s">
        <v>1440</v>
      </c>
      <c r="F5" s="203" t="s">
        <v>1441</v>
      </c>
      <c r="G5" s="203" t="s">
        <v>1031</v>
      </c>
      <c r="H5" s="203" t="s">
        <v>1442</v>
      </c>
      <c r="I5" s="284">
        <v>310155487</v>
      </c>
      <c r="J5" s="285" t="s">
        <v>1444</v>
      </c>
      <c r="K5" s="286">
        <v>18688776</v>
      </c>
      <c r="L5" s="287">
        <v>45135</v>
      </c>
      <c r="M5" s="287">
        <v>45317</v>
      </c>
      <c r="N5" s="209">
        <v>-45317</v>
      </c>
      <c r="O5" s="286">
        <v>18688776</v>
      </c>
      <c r="P5" s="288">
        <v>1.0240322348539359</v>
      </c>
      <c r="Q5" s="212">
        <v>19137909.0539646</v>
      </c>
      <c r="R5" s="213">
        <v>19137909.0539646</v>
      </c>
      <c r="S5" s="214">
        <v>1.6594383881851291E-3</v>
      </c>
      <c r="T5" s="272"/>
    </row>
    <row r="6" spans="1:20" x14ac:dyDescent="0.35">
      <c r="A6" s="271"/>
      <c r="B6" s="199">
        <v>3</v>
      </c>
      <c r="C6" s="280" t="s">
        <v>1439</v>
      </c>
      <c r="D6" s="280">
        <v>890903938</v>
      </c>
      <c r="E6" s="202" t="s">
        <v>1440</v>
      </c>
      <c r="F6" s="203" t="s">
        <v>1441</v>
      </c>
      <c r="G6" s="203" t="s">
        <v>1031</v>
      </c>
      <c r="H6" s="203" t="s">
        <v>1442</v>
      </c>
      <c r="I6" s="284">
        <v>310155488</v>
      </c>
      <c r="J6" s="285" t="s">
        <v>1445</v>
      </c>
      <c r="K6" s="286">
        <v>6229556</v>
      </c>
      <c r="L6" s="287">
        <v>45135</v>
      </c>
      <c r="M6" s="287">
        <v>45317</v>
      </c>
      <c r="N6" s="209">
        <v>-45317</v>
      </c>
      <c r="O6" s="286">
        <v>6229556</v>
      </c>
      <c r="P6" s="288">
        <v>1.0240322348539359</v>
      </c>
      <c r="Q6" s="212">
        <v>6379266.1528277453</v>
      </c>
      <c r="R6" s="213">
        <v>6379266.1528277453</v>
      </c>
      <c r="S6" s="214">
        <v>5.5314293283567639E-4</v>
      </c>
      <c r="T6" s="272"/>
    </row>
    <row r="7" spans="1:20" x14ac:dyDescent="0.35">
      <c r="A7" s="271"/>
      <c r="B7" s="199">
        <v>4</v>
      </c>
      <c r="C7" s="280" t="s">
        <v>1439</v>
      </c>
      <c r="D7" s="280">
        <v>890903938</v>
      </c>
      <c r="E7" s="202" t="s">
        <v>1440</v>
      </c>
      <c r="F7" s="203" t="s">
        <v>1441</v>
      </c>
      <c r="G7" s="203" t="s">
        <v>1031</v>
      </c>
      <c r="H7" s="203" t="s">
        <v>1442</v>
      </c>
      <c r="I7" s="284">
        <v>310155489</v>
      </c>
      <c r="J7" s="285" t="s">
        <v>1446</v>
      </c>
      <c r="K7" s="286">
        <v>213336762</v>
      </c>
      <c r="L7" s="287">
        <v>45135</v>
      </c>
      <c r="M7" s="287">
        <v>46229</v>
      </c>
      <c r="N7" s="209">
        <v>-46229</v>
      </c>
      <c r="O7" s="286">
        <v>213336762</v>
      </c>
      <c r="P7" s="288">
        <v>1</v>
      </c>
      <c r="Q7" s="212">
        <v>213336762</v>
      </c>
      <c r="R7" s="213">
        <v>213336762</v>
      </c>
      <c r="S7" s="214">
        <v>1.8498322438238155E-2</v>
      </c>
      <c r="T7" s="272"/>
    </row>
    <row r="8" spans="1:20" x14ac:dyDescent="0.35">
      <c r="A8" s="271"/>
      <c r="B8" s="199">
        <v>5</v>
      </c>
      <c r="C8" s="280" t="s">
        <v>1439</v>
      </c>
      <c r="D8" s="280">
        <v>890903938</v>
      </c>
      <c r="E8" s="202" t="s">
        <v>1440</v>
      </c>
      <c r="F8" s="203" t="s">
        <v>1441</v>
      </c>
      <c r="G8" s="203" t="s">
        <v>1031</v>
      </c>
      <c r="H8" s="203" t="s">
        <v>1442</v>
      </c>
      <c r="I8" s="284">
        <v>310155490</v>
      </c>
      <c r="J8" s="285" t="s">
        <v>1447</v>
      </c>
      <c r="K8" s="286">
        <v>132841051</v>
      </c>
      <c r="L8" s="287">
        <v>45135</v>
      </c>
      <c r="M8" s="287">
        <v>46229</v>
      </c>
      <c r="N8" s="209">
        <v>-46229</v>
      </c>
      <c r="O8" s="286">
        <v>132841051</v>
      </c>
      <c r="P8" s="288">
        <v>1</v>
      </c>
      <c r="Q8" s="212">
        <v>132841051</v>
      </c>
      <c r="R8" s="213">
        <v>132841051</v>
      </c>
      <c r="S8" s="214">
        <v>1.151858016122153E-2</v>
      </c>
      <c r="T8" s="272"/>
    </row>
    <row r="9" spans="1:20" x14ac:dyDescent="0.35">
      <c r="A9" s="271"/>
      <c r="B9" s="199">
        <v>6</v>
      </c>
      <c r="C9" s="280" t="s">
        <v>1439</v>
      </c>
      <c r="D9" s="280">
        <v>890903938</v>
      </c>
      <c r="E9" s="202" t="s">
        <v>1440</v>
      </c>
      <c r="F9" s="203" t="s">
        <v>1441</v>
      </c>
      <c r="G9" s="203" t="s">
        <v>1031</v>
      </c>
      <c r="H9" s="203" t="s">
        <v>1442</v>
      </c>
      <c r="I9" s="284">
        <v>310155491</v>
      </c>
      <c r="J9" s="285" t="s">
        <v>1448</v>
      </c>
      <c r="K9" s="286">
        <v>78881155.109999999</v>
      </c>
      <c r="L9" s="287">
        <v>45135</v>
      </c>
      <c r="M9" s="287">
        <v>46229</v>
      </c>
      <c r="N9" s="209">
        <v>-46229</v>
      </c>
      <c r="O9" s="286">
        <v>78881155.109999999</v>
      </c>
      <c r="P9" s="288">
        <v>1</v>
      </c>
      <c r="Q9" s="212">
        <v>78881155.109999999</v>
      </c>
      <c r="R9" s="213">
        <v>78881155.109999999</v>
      </c>
      <c r="S9" s="214">
        <v>6.8397449546246381E-3</v>
      </c>
      <c r="T9" s="272"/>
    </row>
    <row r="10" spans="1:20" s="238" customFormat="1" x14ac:dyDescent="0.35">
      <c r="A10" s="271"/>
      <c r="B10" s="199">
        <v>7</v>
      </c>
      <c r="C10" s="296" t="s">
        <v>1449</v>
      </c>
      <c r="D10" s="296"/>
      <c r="E10" s="247"/>
      <c r="F10" s="261" t="s">
        <v>1441</v>
      </c>
      <c r="G10" s="261" t="s">
        <v>1031</v>
      </c>
      <c r="H10" s="261" t="s">
        <v>1442</v>
      </c>
      <c r="I10" s="297"/>
      <c r="J10" s="298"/>
      <c r="K10" s="257">
        <v>1445807064.5199997</v>
      </c>
      <c r="L10" s="265"/>
      <c r="M10" s="265"/>
      <c r="N10" s="299"/>
      <c r="O10" s="257">
        <v>1445807064.5199997</v>
      </c>
      <c r="P10" s="300"/>
      <c r="Q10" s="255">
        <v>1446405907.7267921</v>
      </c>
      <c r="R10" s="255">
        <v>1446405907.7267921</v>
      </c>
      <c r="S10" s="256">
        <v>0.12541712270716263</v>
      </c>
      <c r="T10" s="272"/>
    </row>
    <row r="11" spans="1:20" x14ac:dyDescent="0.35">
      <c r="A11" s="271"/>
      <c r="B11" s="199">
        <v>8</v>
      </c>
      <c r="C11" s="280" t="s">
        <v>1450</v>
      </c>
      <c r="D11" s="280">
        <v>860034313</v>
      </c>
      <c r="E11" s="202" t="s">
        <v>1451</v>
      </c>
      <c r="F11" s="203" t="s">
        <v>1441</v>
      </c>
      <c r="G11" s="203" t="s">
        <v>1031</v>
      </c>
      <c r="H11" s="203" t="s">
        <v>1442</v>
      </c>
      <c r="I11" s="291">
        <v>7100472900505230</v>
      </c>
      <c r="J11" s="292" t="s">
        <v>1452</v>
      </c>
      <c r="K11" s="286">
        <v>150244855.71000001</v>
      </c>
      <c r="L11" s="287">
        <v>44173</v>
      </c>
      <c r="M11" s="287">
        <v>45798</v>
      </c>
      <c r="N11" s="209">
        <v>-45798</v>
      </c>
      <c r="O11" s="286">
        <v>150244855.71000001</v>
      </c>
      <c r="P11" s="288">
        <v>1</v>
      </c>
      <c r="Q11" s="212">
        <v>150244855.71000001</v>
      </c>
      <c r="R11" s="213">
        <v>150244855.71000001</v>
      </c>
      <c r="S11" s="214">
        <v>1.3027655241200985E-2</v>
      </c>
      <c r="T11" s="272"/>
    </row>
    <row r="12" spans="1:20" x14ac:dyDescent="0.35">
      <c r="A12" s="271"/>
      <c r="B12" s="199">
        <v>9</v>
      </c>
      <c r="C12" s="280" t="s">
        <v>1450</v>
      </c>
      <c r="D12" s="280">
        <v>860034313</v>
      </c>
      <c r="E12" s="202" t="s">
        <v>1451</v>
      </c>
      <c r="F12" s="203" t="s">
        <v>1441</v>
      </c>
      <c r="G12" s="203" t="s">
        <v>1031</v>
      </c>
      <c r="H12" s="203" t="s">
        <v>1442</v>
      </c>
      <c r="I12" s="291">
        <v>7100472900507180</v>
      </c>
      <c r="J12" s="292" t="s">
        <v>1453</v>
      </c>
      <c r="K12" s="286">
        <v>85738687.909999996</v>
      </c>
      <c r="L12" s="287">
        <v>44368</v>
      </c>
      <c r="M12" s="287">
        <v>45798</v>
      </c>
      <c r="N12" s="209">
        <v>-45798</v>
      </c>
      <c r="O12" s="286">
        <v>85738687.909999996</v>
      </c>
      <c r="P12" s="288">
        <v>1</v>
      </c>
      <c r="Q12" s="212">
        <v>85738687.909999996</v>
      </c>
      <c r="R12" s="213">
        <v>85738687.909999996</v>
      </c>
      <c r="S12" s="214">
        <v>7.4343581458813524E-3</v>
      </c>
      <c r="T12" s="272"/>
    </row>
    <row r="13" spans="1:20" x14ac:dyDescent="0.35">
      <c r="A13" s="271"/>
      <c r="B13" s="199">
        <v>10</v>
      </c>
      <c r="C13" s="280" t="s">
        <v>1450</v>
      </c>
      <c r="D13" s="280">
        <v>860034313</v>
      </c>
      <c r="E13" s="202" t="s">
        <v>1451</v>
      </c>
      <c r="F13" s="203" t="s">
        <v>1441</v>
      </c>
      <c r="G13" s="203" t="s">
        <v>1031</v>
      </c>
      <c r="H13" s="203" t="s">
        <v>1442</v>
      </c>
      <c r="I13" s="291">
        <v>7100472900598450</v>
      </c>
      <c r="J13" s="292" t="s">
        <v>1454</v>
      </c>
      <c r="K13" s="286">
        <v>80129661.25</v>
      </c>
      <c r="L13" s="287">
        <v>44377</v>
      </c>
      <c r="M13" s="287">
        <v>45881</v>
      </c>
      <c r="N13" s="209">
        <v>-45881</v>
      </c>
      <c r="O13" s="286">
        <v>80129661.25</v>
      </c>
      <c r="P13" s="288">
        <v>1</v>
      </c>
      <c r="Q13" s="212">
        <v>80129661.25</v>
      </c>
      <c r="R13" s="213">
        <v>80129661.25</v>
      </c>
      <c r="S13" s="214">
        <v>6.9480022888380455E-3</v>
      </c>
      <c r="T13" s="272"/>
    </row>
    <row r="14" spans="1:20" x14ac:dyDescent="0.35">
      <c r="A14" s="271"/>
      <c r="B14" s="199">
        <v>11</v>
      </c>
      <c r="C14" s="280" t="s">
        <v>1450</v>
      </c>
      <c r="D14" s="280">
        <v>860034313</v>
      </c>
      <c r="E14" s="202" t="s">
        <v>1451</v>
      </c>
      <c r="F14" s="203" t="s">
        <v>1441</v>
      </c>
      <c r="G14" s="203" t="s">
        <v>1031</v>
      </c>
      <c r="H14" s="203" t="s">
        <v>1442</v>
      </c>
      <c r="I14" s="291">
        <v>7100472900600270</v>
      </c>
      <c r="J14" s="292" t="s">
        <v>1455</v>
      </c>
      <c r="K14" s="286">
        <v>88246415.959999993</v>
      </c>
      <c r="L14" s="287">
        <v>44377</v>
      </c>
      <c r="M14" s="287">
        <v>45916</v>
      </c>
      <c r="N14" s="209">
        <v>-45916</v>
      </c>
      <c r="O14" s="286">
        <v>88246415.959999993</v>
      </c>
      <c r="P14" s="288">
        <v>1</v>
      </c>
      <c r="Q14" s="212">
        <v>88246415.959999993</v>
      </c>
      <c r="R14" s="213">
        <v>88246415.959999993</v>
      </c>
      <c r="S14" s="214">
        <v>7.6518019732903109E-3</v>
      </c>
      <c r="T14" s="272"/>
    </row>
    <row r="15" spans="1:20" x14ac:dyDescent="0.35">
      <c r="A15" s="271"/>
      <c r="B15" s="199">
        <v>12</v>
      </c>
      <c r="C15" s="280" t="s">
        <v>1450</v>
      </c>
      <c r="D15" s="280">
        <v>860034313</v>
      </c>
      <c r="E15" s="202" t="s">
        <v>1451</v>
      </c>
      <c r="F15" s="203" t="s">
        <v>1441</v>
      </c>
      <c r="G15" s="203" t="s">
        <v>1031</v>
      </c>
      <c r="H15" s="203" t="s">
        <v>1442</v>
      </c>
      <c r="I15" s="291">
        <v>7100472900653890</v>
      </c>
      <c r="J15" s="292" t="s">
        <v>1456</v>
      </c>
      <c r="K15" s="286">
        <v>63474302</v>
      </c>
      <c r="L15" s="287">
        <v>45099</v>
      </c>
      <c r="M15" s="287">
        <v>45465</v>
      </c>
      <c r="N15" s="209">
        <v>-45465</v>
      </c>
      <c r="O15" s="286">
        <v>63474302</v>
      </c>
      <c r="P15" s="288">
        <v>1</v>
      </c>
      <c r="Q15" s="212">
        <v>63474302</v>
      </c>
      <c r="R15" s="213">
        <v>63474302</v>
      </c>
      <c r="S15" s="214">
        <v>5.5038245351174166E-3</v>
      </c>
      <c r="T15" s="272"/>
    </row>
    <row r="16" spans="1:20" s="238" customFormat="1" x14ac:dyDescent="0.35">
      <c r="A16" s="271"/>
      <c r="B16" s="199">
        <v>13</v>
      </c>
      <c r="C16" s="296" t="s">
        <v>1457</v>
      </c>
      <c r="D16" s="296"/>
      <c r="E16" s="247"/>
      <c r="F16" s="261"/>
      <c r="G16" s="261"/>
      <c r="H16" s="261"/>
      <c r="I16" s="297"/>
      <c r="J16" s="298"/>
      <c r="K16" s="257">
        <v>467833922.82999998</v>
      </c>
      <c r="L16" s="265"/>
      <c r="M16" s="265"/>
      <c r="N16" s="299"/>
      <c r="O16" s="257">
        <v>467833922.82999998</v>
      </c>
      <c r="P16" s="300"/>
      <c r="Q16" s="255">
        <v>467833922.82999998</v>
      </c>
      <c r="R16" s="255">
        <v>467833922.82999998</v>
      </c>
      <c r="S16" s="256">
        <v>4.0565642184328107E-2</v>
      </c>
      <c r="T16" s="272"/>
    </row>
    <row r="17" spans="1:20" ht="23.25" x14ac:dyDescent="0.35">
      <c r="A17" s="271"/>
      <c r="B17" s="199">
        <v>14</v>
      </c>
      <c r="C17" s="280" t="s">
        <v>14</v>
      </c>
      <c r="D17" s="280">
        <v>890300279</v>
      </c>
      <c r="E17" s="202" t="s">
        <v>1458</v>
      </c>
      <c r="F17" s="203" t="s">
        <v>1441</v>
      </c>
      <c r="G17" s="203" t="s">
        <v>1031</v>
      </c>
      <c r="H17" s="203" t="s">
        <v>1442</v>
      </c>
      <c r="I17" s="284" t="s">
        <v>1459</v>
      </c>
      <c r="J17" s="289" t="s">
        <v>1460</v>
      </c>
      <c r="K17" s="290">
        <v>23554569</v>
      </c>
      <c r="L17" s="287">
        <v>45263</v>
      </c>
      <c r="M17" s="287">
        <v>45250</v>
      </c>
      <c r="N17" s="209">
        <v>-45250</v>
      </c>
      <c r="O17" s="286">
        <v>23554569</v>
      </c>
      <c r="P17" s="288">
        <v>1.0381501203588883</v>
      </c>
      <c r="Q17" s="232">
        <v>24453178.642351739</v>
      </c>
      <c r="R17" s="213">
        <v>24453178.642351739</v>
      </c>
      <c r="S17" s="214">
        <v>2.1203227185292201E-3</v>
      </c>
      <c r="T17" s="272"/>
    </row>
    <row r="18" spans="1:20" ht="23.25" x14ac:dyDescent="0.35">
      <c r="A18" s="271"/>
      <c r="B18" s="199">
        <v>15</v>
      </c>
      <c r="C18" s="280" t="s">
        <v>14</v>
      </c>
      <c r="D18" s="280">
        <v>890300279</v>
      </c>
      <c r="E18" s="202" t="s">
        <v>1458</v>
      </c>
      <c r="F18" s="203" t="s">
        <v>1441</v>
      </c>
      <c r="G18" s="203" t="s">
        <v>1031</v>
      </c>
      <c r="H18" s="203" t="s">
        <v>1442</v>
      </c>
      <c r="I18" s="284" t="s">
        <v>1459</v>
      </c>
      <c r="J18" s="289" t="s">
        <v>1461</v>
      </c>
      <c r="K18" s="290">
        <v>23557892</v>
      </c>
      <c r="L18" s="287">
        <v>45294</v>
      </c>
      <c r="M18" s="287">
        <v>45278</v>
      </c>
      <c r="N18" s="209">
        <v>-45278</v>
      </c>
      <c r="O18" s="286">
        <v>23557892</v>
      </c>
      <c r="P18" s="288">
        <v>1.0334011036886437</v>
      </c>
      <c r="Q18" s="232">
        <v>24344751.59337787</v>
      </c>
      <c r="R18" s="213">
        <v>24344751.59337787</v>
      </c>
      <c r="S18" s="214">
        <v>2.1109210641020036E-3</v>
      </c>
      <c r="T18" s="272"/>
    </row>
    <row r="19" spans="1:20" ht="23.25" x14ac:dyDescent="0.35">
      <c r="A19" s="271"/>
      <c r="B19" s="199">
        <v>16</v>
      </c>
      <c r="C19" s="280" t="s">
        <v>14</v>
      </c>
      <c r="D19" s="280">
        <v>890300279</v>
      </c>
      <c r="E19" s="202" t="s">
        <v>1458</v>
      </c>
      <c r="F19" s="203" t="s">
        <v>1441</v>
      </c>
      <c r="G19" s="203" t="s">
        <v>1031</v>
      </c>
      <c r="H19" s="203" t="s">
        <v>1442</v>
      </c>
      <c r="I19" s="284" t="s">
        <v>1459</v>
      </c>
      <c r="J19" s="289" t="s">
        <v>1462</v>
      </c>
      <c r="K19" s="290">
        <v>23463062</v>
      </c>
      <c r="L19" s="287">
        <v>45326</v>
      </c>
      <c r="M19" s="287">
        <v>45309</v>
      </c>
      <c r="N19" s="209">
        <v>-45309</v>
      </c>
      <c r="O19" s="286">
        <v>23463062</v>
      </c>
      <c r="P19" s="288">
        <v>1.0240322348539359</v>
      </c>
      <c r="Q19" s="232">
        <v>24026931.816376459</v>
      </c>
      <c r="R19" s="213">
        <v>24026931.816376459</v>
      </c>
      <c r="S19" s="214">
        <v>2.0833630724220653E-3</v>
      </c>
      <c r="T19" s="272"/>
    </row>
    <row r="20" spans="1:20" ht="23.25" x14ac:dyDescent="0.35">
      <c r="A20" s="271"/>
      <c r="B20" s="199">
        <v>17</v>
      </c>
      <c r="C20" s="280" t="s">
        <v>14</v>
      </c>
      <c r="D20" s="280">
        <v>890300279</v>
      </c>
      <c r="E20" s="202" t="s">
        <v>1458</v>
      </c>
      <c r="F20" s="203" t="s">
        <v>1441</v>
      </c>
      <c r="G20" s="203" t="s">
        <v>1031</v>
      </c>
      <c r="H20" s="203" t="s">
        <v>1442</v>
      </c>
      <c r="I20" s="284" t="s">
        <v>1459</v>
      </c>
      <c r="J20" s="289" t="s">
        <v>1463</v>
      </c>
      <c r="K20" s="290">
        <v>23315821</v>
      </c>
      <c r="L20" s="287">
        <v>45354</v>
      </c>
      <c r="M20" s="287">
        <v>45341</v>
      </c>
      <c r="N20" s="209">
        <v>-45341</v>
      </c>
      <c r="O20" s="286">
        <v>23315821</v>
      </c>
      <c r="P20" s="288">
        <v>1.0130258381379456</v>
      </c>
      <c r="Q20" s="232">
        <v>23619529.110399313</v>
      </c>
      <c r="R20" s="213">
        <v>23619529.110399313</v>
      </c>
      <c r="S20" s="214">
        <v>2.048037390403061E-3</v>
      </c>
      <c r="T20" s="272"/>
    </row>
    <row r="21" spans="1:20" ht="23.25" x14ac:dyDescent="0.35">
      <c r="A21" s="271"/>
      <c r="B21" s="199">
        <v>18</v>
      </c>
      <c r="C21" s="280" t="s">
        <v>14</v>
      </c>
      <c r="D21" s="280">
        <v>890300279</v>
      </c>
      <c r="E21" s="202" t="s">
        <v>1458</v>
      </c>
      <c r="F21" s="203" t="s">
        <v>1441</v>
      </c>
      <c r="G21" s="203" t="s">
        <v>1031</v>
      </c>
      <c r="H21" s="203" t="s">
        <v>1442</v>
      </c>
      <c r="I21" s="284" t="s">
        <v>1459</v>
      </c>
      <c r="J21" s="289" t="s">
        <v>1464</v>
      </c>
      <c r="K21" s="290">
        <v>23260379</v>
      </c>
      <c r="L21" s="287">
        <v>45385</v>
      </c>
      <c r="M21" s="287">
        <v>45369</v>
      </c>
      <c r="N21" s="209">
        <v>-45369</v>
      </c>
      <c r="O21" s="286">
        <v>23260379</v>
      </c>
      <c r="P21" s="288">
        <v>1.0059372349448685</v>
      </c>
      <c r="Q21" s="232">
        <v>23398481.335029688</v>
      </c>
      <c r="R21" s="213">
        <v>23398481.335029688</v>
      </c>
      <c r="S21" s="214">
        <v>2.0288704499062207E-3</v>
      </c>
      <c r="T21" s="272"/>
    </row>
    <row r="22" spans="1:20" ht="23.25" x14ac:dyDescent="0.35">
      <c r="A22" s="271"/>
      <c r="B22" s="199">
        <v>19</v>
      </c>
      <c r="C22" s="280" t="s">
        <v>14</v>
      </c>
      <c r="D22" s="280">
        <v>890300279</v>
      </c>
      <c r="E22" s="202" t="s">
        <v>1458</v>
      </c>
      <c r="F22" s="203" t="s">
        <v>1441</v>
      </c>
      <c r="G22" s="203" t="s">
        <v>1031</v>
      </c>
      <c r="H22" s="203" t="s">
        <v>1442</v>
      </c>
      <c r="I22" s="284" t="s">
        <v>1459</v>
      </c>
      <c r="J22" s="289" t="s">
        <v>1465</v>
      </c>
      <c r="K22" s="290">
        <v>23093945</v>
      </c>
      <c r="L22" s="287">
        <v>45417</v>
      </c>
      <c r="M22" s="287">
        <v>45400</v>
      </c>
      <c r="N22" s="209">
        <v>-45400</v>
      </c>
      <c r="O22" s="286">
        <v>23093945</v>
      </c>
      <c r="P22" s="288">
        <v>1</v>
      </c>
      <c r="Q22" s="232">
        <v>23093945</v>
      </c>
      <c r="R22" s="213">
        <v>23093945</v>
      </c>
      <c r="S22" s="214">
        <v>2.0024642587428876E-3</v>
      </c>
      <c r="T22" s="272"/>
    </row>
    <row r="23" spans="1:20" ht="23.25" x14ac:dyDescent="0.35">
      <c r="A23" s="271"/>
      <c r="B23" s="199">
        <v>20</v>
      </c>
      <c r="C23" s="280" t="s">
        <v>14</v>
      </c>
      <c r="D23" s="280">
        <v>890300279</v>
      </c>
      <c r="E23" s="202" t="s">
        <v>1458</v>
      </c>
      <c r="F23" s="203" t="s">
        <v>1441</v>
      </c>
      <c r="G23" s="203" t="s">
        <v>1031</v>
      </c>
      <c r="H23" s="203" t="s">
        <v>1442</v>
      </c>
      <c r="I23" s="284" t="s">
        <v>1459</v>
      </c>
      <c r="J23" s="289" t="s">
        <v>1466</v>
      </c>
      <c r="K23" s="290">
        <v>21337653</v>
      </c>
      <c r="L23" s="287">
        <v>45417</v>
      </c>
      <c r="M23" s="287">
        <v>45432</v>
      </c>
      <c r="N23" s="209">
        <v>-45432</v>
      </c>
      <c r="O23" s="286">
        <v>21337653</v>
      </c>
      <c r="P23" s="288">
        <v>1</v>
      </c>
      <c r="Q23" s="232">
        <v>21337653</v>
      </c>
      <c r="R23" s="213">
        <v>21337653</v>
      </c>
      <c r="S23" s="214">
        <v>1.8501770701349618E-3</v>
      </c>
      <c r="T23" s="272"/>
    </row>
    <row r="24" spans="1:20" ht="23.25" x14ac:dyDescent="0.35">
      <c r="A24" s="271"/>
      <c r="B24" s="199">
        <v>21</v>
      </c>
      <c r="C24" s="280" t="s">
        <v>14</v>
      </c>
      <c r="D24" s="280">
        <v>890300279</v>
      </c>
      <c r="E24" s="202" t="s">
        <v>1458</v>
      </c>
      <c r="F24" s="203" t="s">
        <v>1441</v>
      </c>
      <c r="G24" s="203" t="s">
        <v>1031</v>
      </c>
      <c r="H24" s="203" t="s">
        <v>1442</v>
      </c>
      <c r="I24" s="284" t="s">
        <v>1467</v>
      </c>
      <c r="J24" s="285" t="s">
        <v>1468</v>
      </c>
      <c r="K24" s="286">
        <v>5012311</v>
      </c>
      <c r="L24" s="287">
        <v>45256</v>
      </c>
      <c r="M24" s="287">
        <v>45271</v>
      </c>
      <c r="N24" s="209">
        <v>-45271</v>
      </c>
      <c r="O24" s="293">
        <v>5012311</v>
      </c>
      <c r="P24" s="288">
        <v>1.0334011036886437</v>
      </c>
      <c r="Q24" s="229">
        <v>5179727.7194307297</v>
      </c>
      <c r="R24" s="213">
        <v>5179727.7194307297</v>
      </c>
      <c r="S24" s="214">
        <v>4.4913156362760213E-4</v>
      </c>
      <c r="T24" s="272"/>
    </row>
    <row r="25" spans="1:20" ht="23.25" x14ac:dyDescent="0.35">
      <c r="A25" s="271"/>
      <c r="B25" s="199">
        <v>22</v>
      </c>
      <c r="C25" s="280" t="s">
        <v>14</v>
      </c>
      <c r="D25" s="280">
        <v>890300279</v>
      </c>
      <c r="E25" s="202" t="s">
        <v>1458</v>
      </c>
      <c r="F25" s="203" t="s">
        <v>1441</v>
      </c>
      <c r="G25" s="203" t="s">
        <v>1031</v>
      </c>
      <c r="H25" s="203" t="s">
        <v>1442</v>
      </c>
      <c r="I25" s="284" t="s">
        <v>1467</v>
      </c>
      <c r="J25" s="285" t="s">
        <v>1469</v>
      </c>
      <c r="K25" s="286">
        <v>5009570</v>
      </c>
      <c r="L25" s="287">
        <v>45285</v>
      </c>
      <c r="M25" s="287">
        <v>45300</v>
      </c>
      <c r="N25" s="209">
        <v>-45300</v>
      </c>
      <c r="O25" s="293">
        <v>5009570</v>
      </c>
      <c r="P25" s="288">
        <v>1.0240322348539359</v>
      </c>
      <c r="Q25" s="229">
        <v>5129961.1627572319</v>
      </c>
      <c r="R25" s="213">
        <v>5129961.1627572319</v>
      </c>
      <c r="S25" s="214">
        <v>4.4481633073779566E-4</v>
      </c>
      <c r="T25" s="272"/>
    </row>
    <row r="26" spans="1:20" ht="23.25" x14ac:dyDescent="0.35">
      <c r="A26" s="271"/>
      <c r="B26" s="199">
        <v>23</v>
      </c>
      <c r="C26" s="280" t="s">
        <v>14</v>
      </c>
      <c r="D26" s="280">
        <v>890300279</v>
      </c>
      <c r="E26" s="202" t="s">
        <v>1458</v>
      </c>
      <c r="F26" s="203" t="s">
        <v>1441</v>
      </c>
      <c r="G26" s="203" t="s">
        <v>1031</v>
      </c>
      <c r="H26" s="203" t="s">
        <v>1442</v>
      </c>
      <c r="I26" s="284" t="s">
        <v>1467</v>
      </c>
      <c r="J26" s="285" t="s">
        <v>1470</v>
      </c>
      <c r="K26" s="286">
        <v>4991629</v>
      </c>
      <c r="L26" s="287">
        <v>45315</v>
      </c>
      <c r="M26" s="287">
        <v>45330</v>
      </c>
      <c r="N26" s="209">
        <v>-45330</v>
      </c>
      <c r="O26" s="293">
        <v>4991629</v>
      </c>
      <c r="P26" s="288">
        <v>1.0130258381379456</v>
      </c>
      <c r="Q26" s="229">
        <v>5056649.1513986746</v>
      </c>
      <c r="R26" s="213">
        <v>5056649.1513986746</v>
      </c>
      <c r="S26" s="214">
        <v>4.3845948341344012E-4</v>
      </c>
      <c r="T26" s="272"/>
    </row>
    <row r="27" spans="1:20" ht="23.25" x14ac:dyDescent="0.35">
      <c r="A27" s="271"/>
      <c r="B27" s="199">
        <v>24</v>
      </c>
      <c r="C27" s="280" t="s">
        <v>14</v>
      </c>
      <c r="D27" s="280">
        <v>890300279</v>
      </c>
      <c r="E27" s="202" t="s">
        <v>1458</v>
      </c>
      <c r="F27" s="203" t="s">
        <v>1441</v>
      </c>
      <c r="G27" s="203" t="s">
        <v>1031</v>
      </c>
      <c r="H27" s="203" t="s">
        <v>1442</v>
      </c>
      <c r="I27" s="284" t="s">
        <v>1467</v>
      </c>
      <c r="J27" s="285" t="s">
        <v>1471</v>
      </c>
      <c r="K27" s="286">
        <v>4980224</v>
      </c>
      <c r="L27" s="287">
        <v>45344</v>
      </c>
      <c r="M27" s="287">
        <v>45359</v>
      </c>
      <c r="N27" s="209">
        <v>-45359</v>
      </c>
      <c r="O27" s="293">
        <v>4980224</v>
      </c>
      <c r="P27" s="288">
        <v>1.0059372349448685</v>
      </c>
      <c r="Q27" s="229">
        <v>5009792.7599660726</v>
      </c>
      <c r="R27" s="213">
        <v>5009792.7599660726</v>
      </c>
      <c r="S27" s="214">
        <v>4.3439658947576722E-4</v>
      </c>
      <c r="T27" s="272"/>
    </row>
    <row r="28" spans="1:20" ht="23.25" x14ac:dyDescent="0.35">
      <c r="A28" s="271"/>
      <c r="B28" s="199">
        <v>25</v>
      </c>
      <c r="C28" s="280" t="s">
        <v>14</v>
      </c>
      <c r="D28" s="280">
        <v>890300279</v>
      </c>
      <c r="E28" s="202" t="s">
        <v>1458</v>
      </c>
      <c r="F28" s="203" t="s">
        <v>1441</v>
      </c>
      <c r="G28" s="203" t="s">
        <v>1031</v>
      </c>
      <c r="H28" s="203" t="s">
        <v>1442</v>
      </c>
      <c r="I28" s="284" t="s">
        <v>1467</v>
      </c>
      <c r="J28" s="285" t="s">
        <v>1472</v>
      </c>
      <c r="K28" s="286">
        <v>4968475</v>
      </c>
      <c r="L28" s="287">
        <v>45375</v>
      </c>
      <c r="M28" s="287">
        <v>45390</v>
      </c>
      <c r="N28" s="209">
        <v>-45390</v>
      </c>
      <c r="O28" s="293">
        <v>4968475</v>
      </c>
      <c r="P28" s="288">
        <v>1</v>
      </c>
      <c r="Q28" s="229">
        <v>4968475</v>
      </c>
      <c r="R28" s="213">
        <v>4968475</v>
      </c>
      <c r="S28" s="214">
        <v>4.3081394746361304E-4</v>
      </c>
      <c r="T28" s="272"/>
    </row>
    <row r="29" spans="1:20" ht="23.25" x14ac:dyDescent="0.35">
      <c r="A29" s="271"/>
      <c r="B29" s="199">
        <v>26</v>
      </c>
      <c r="C29" s="280" t="s">
        <v>14</v>
      </c>
      <c r="D29" s="280">
        <v>890300279</v>
      </c>
      <c r="E29" s="202" t="s">
        <v>1458</v>
      </c>
      <c r="F29" s="203" t="s">
        <v>1441</v>
      </c>
      <c r="G29" s="203" t="s">
        <v>1031</v>
      </c>
      <c r="H29" s="203" t="s">
        <v>1442</v>
      </c>
      <c r="I29" s="284" t="s">
        <v>1467</v>
      </c>
      <c r="J29" s="285" t="s">
        <v>1473</v>
      </c>
      <c r="K29" s="286">
        <v>4946626</v>
      </c>
      <c r="L29" s="287">
        <v>45405</v>
      </c>
      <c r="M29" s="287">
        <v>45420</v>
      </c>
      <c r="N29" s="209">
        <v>-45420</v>
      </c>
      <c r="O29" s="293">
        <v>4946626</v>
      </c>
      <c r="P29" s="288">
        <v>1</v>
      </c>
      <c r="Q29" s="229">
        <v>4946626</v>
      </c>
      <c r="R29" s="213">
        <v>4946626</v>
      </c>
      <c r="S29" s="214">
        <v>4.2891943175444019E-4</v>
      </c>
      <c r="T29" s="272"/>
    </row>
    <row r="30" spans="1:20" ht="23.25" x14ac:dyDescent="0.35">
      <c r="A30" s="271"/>
      <c r="B30" s="199">
        <v>27</v>
      </c>
      <c r="C30" s="280" t="s">
        <v>14</v>
      </c>
      <c r="D30" s="280">
        <v>890300279</v>
      </c>
      <c r="E30" s="202" t="s">
        <v>1458</v>
      </c>
      <c r="F30" s="203" t="s">
        <v>1441</v>
      </c>
      <c r="G30" s="203" t="s">
        <v>1031</v>
      </c>
      <c r="H30" s="203" t="s">
        <v>1442</v>
      </c>
      <c r="I30" s="284" t="s">
        <v>1467</v>
      </c>
      <c r="J30" s="285" t="s">
        <v>1474</v>
      </c>
      <c r="K30" s="286">
        <v>1355216</v>
      </c>
      <c r="L30" s="287">
        <v>45408</v>
      </c>
      <c r="M30" s="287">
        <v>45428</v>
      </c>
      <c r="N30" s="209">
        <v>-45428</v>
      </c>
      <c r="O30" s="293">
        <v>1355216</v>
      </c>
      <c r="P30" s="288">
        <v>1</v>
      </c>
      <c r="Q30" s="229">
        <v>1355216</v>
      </c>
      <c r="R30" s="213">
        <v>1355216</v>
      </c>
      <c r="S30" s="214">
        <v>1.1751009205557999E-4</v>
      </c>
      <c r="T30" s="272"/>
    </row>
    <row r="31" spans="1:20" x14ac:dyDescent="0.35">
      <c r="A31" s="271"/>
      <c r="B31" s="199">
        <v>28</v>
      </c>
      <c r="C31" s="280" t="s">
        <v>14</v>
      </c>
      <c r="D31" s="280">
        <v>890300279</v>
      </c>
      <c r="E31" s="202" t="s">
        <v>1458</v>
      </c>
      <c r="F31" s="203" t="s">
        <v>1441</v>
      </c>
      <c r="G31" s="203" t="s">
        <v>1031</v>
      </c>
      <c r="H31" s="203" t="s">
        <v>1442</v>
      </c>
      <c r="I31" s="284">
        <v>26330057196</v>
      </c>
      <c r="J31" s="285" t="s">
        <v>1475</v>
      </c>
      <c r="K31" s="286">
        <v>13922068</v>
      </c>
      <c r="L31" s="287">
        <v>44715</v>
      </c>
      <c r="M31" s="287">
        <v>45446</v>
      </c>
      <c r="N31" s="209">
        <v>-45446</v>
      </c>
      <c r="O31" s="293">
        <v>13922068</v>
      </c>
      <c r="P31" s="288">
        <v>1</v>
      </c>
      <c r="Q31" s="229">
        <v>13922068</v>
      </c>
      <c r="R31" s="213">
        <v>13922068</v>
      </c>
      <c r="S31" s="214">
        <v>1.2071754556351492E-3</v>
      </c>
      <c r="T31" s="272"/>
    </row>
    <row r="32" spans="1:20" s="238" customFormat="1" x14ac:dyDescent="0.35">
      <c r="A32" s="271"/>
      <c r="B32" s="199">
        <v>29</v>
      </c>
      <c r="C32" s="296" t="s">
        <v>1476</v>
      </c>
      <c r="D32" s="296"/>
      <c r="E32" s="247"/>
      <c r="F32" s="261"/>
      <c r="G32" s="261"/>
      <c r="H32" s="261"/>
      <c r="I32" s="297"/>
      <c r="J32" s="298"/>
      <c r="K32" s="257">
        <v>206769440</v>
      </c>
      <c r="L32" s="265"/>
      <c r="M32" s="265"/>
      <c r="N32" s="299"/>
      <c r="O32" s="257">
        <v>206769440</v>
      </c>
      <c r="P32" s="300"/>
      <c r="Q32" s="257">
        <v>209842986.29108778</v>
      </c>
      <c r="R32" s="255">
        <v>209842986.29108778</v>
      </c>
      <c r="S32" s="256">
        <v>1.8195378918403806E-2</v>
      </c>
      <c r="T32" s="272"/>
    </row>
    <row r="33" spans="1:20" x14ac:dyDescent="0.35">
      <c r="A33" s="271"/>
      <c r="B33" s="199">
        <v>30</v>
      </c>
      <c r="C33" s="280" t="s">
        <v>15</v>
      </c>
      <c r="D33" s="280">
        <v>860002964</v>
      </c>
      <c r="E33" s="202" t="s">
        <v>1477</v>
      </c>
      <c r="F33" s="203" t="s">
        <v>1441</v>
      </c>
      <c r="G33" s="203" t="s">
        <v>1031</v>
      </c>
      <c r="H33" s="203" t="s">
        <v>1442</v>
      </c>
      <c r="I33" s="284">
        <v>855246145</v>
      </c>
      <c r="J33" s="285" t="s">
        <v>1478</v>
      </c>
      <c r="K33" s="286">
        <v>170277517</v>
      </c>
      <c r="L33" s="287">
        <v>45033</v>
      </c>
      <c r="M33" s="287">
        <v>45764</v>
      </c>
      <c r="N33" s="209">
        <v>-45764</v>
      </c>
      <c r="O33" s="286">
        <v>170277517</v>
      </c>
      <c r="P33" s="288">
        <v>1</v>
      </c>
      <c r="Q33" s="212">
        <v>170277517</v>
      </c>
      <c r="R33" s="213">
        <v>170277517</v>
      </c>
      <c r="S33" s="214">
        <v>1.4764677141994772E-2</v>
      </c>
      <c r="T33" s="272"/>
    </row>
    <row r="34" spans="1:20" x14ac:dyDescent="0.35">
      <c r="A34" s="271"/>
      <c r="B34" s="199">
        <v>31</v>
      </c>
      <c r="C34" s="280" t="s">
        <v>15</v>
      </c>
      <c r="D34" s="280">
        <v>860002964</v>
      </c>
      <c r="E34" s="202" t="s">
        <v>1477</v>
      </c>
      <c r="F34" s="203" t="s">
        <v>1441</v>
      </c>
      <c r="G34" s="203" t="s">
        <v>1031</v>
      </c>
      <c r="H34" s="203" t="s">
        <v>1442</v>
      </c>
      <c r="I34" s="284">
        <v>855712569</v>
      </c>
      <c r="J34" s="285" t="s">
        <v>1479</v>
      </c>
      <c r="K34" s="286">
        <v>100000000</v>
      </c>
      <c r="L34" s="287">
        <v>45054</v>
      </c>
      <c r="M34" s="287">
        <v>45785</v>
      </c>
      <c r="N34" s="209">
        <v>-45785</v>
      </c>
      <c r="O34" s="286">
        <v>100000000</v>
      </c>
      <c r="P34" s="288">
        <v>1</v>
      </c>
      <c r="Q34" s="212">
        <v>100000000</v>
      </c>
      <c r="R34" s="213">
        <v>100000000</v>
      </c>
      <c r="S34" s="214">
        <v>8.6709492845111029E-3</v>
      </c>
      <c r="T34" s="272"/>
    </row>
    <row r="35" spans="1:20" ht="23.25" x14ac:dyDescent="0.35">
      <c r="A35" s="271"/>
      <c r="B35" s="199">
        <v>32</v>
      </c>
      <c r="C35" s="280" t="s">
        <v>15</v>
      </c>
      <c r="D35" s="280">
        <v>860002964</v>
      </c>
      <c r="E35" s="202" t="s">
        <v>1477</v>
      </c>
      <c r="F35" s="203" t="s">
        <v>1441</v>
      </c>
      <c r="G35" s="203" t="s">
        <v>1031</v>
      </c>
      <c r="H35" s="203" t="s">
        <v>1442</v>
      </c>
      <c r="I35" s="291">
        <v>4864120003064600</v>
      </c>
      <c r="J35" s="292" t="s">
        <v>983</v>
      </c>
      <c r="K35" s="286">
        <v>19588496</v>
      </c>
      <c r="L35" s="287" t="s">
        <v>1036</v>
      </c>
      <c r="M35" s="287">
        <v>45240</v>
      </c>
      <c r="N35" s="209">
        <v>-45240</v>
      </c>
      <c r="O35" s="286">
        <v>19588496</v>
      </c>
      <c r="P35" s="288">
        <v>1.0381501203588883</v>
      </c>
      <c r="Q35" s="212">
        <v>20335799.480049603</v>
      </c>
      <c r="R35" s="213">
        <v>20335799.480049603</v>
      </c>
      <c r="S35" s="214">
        <v>1.7633068595149736E-3</v>
      </c>
      <c r="T35" s="272"/>
    </row>
    <row r="36" spans="1:20" s="238" customFormat="1" x14ac:dyDescent="0.35">
      <c r="A36" s="271"/>
      <c r="B36" s="199">
        <v>33</v>
      </c>
      <c r="C36" s="296" t="s">
        <v>1480</v>
      </c>
      <c r="D36" s="296"/>
      <c r="E36" s="247"/>
      <c r="F36" s="261"/>
      <c r="G36" s="261"/>
      <c r="H36" s="261"/>
      <c r="I36" s="297"/>
      <c r="J36" s="298"/>
      <c r="K36" s="257">
        <v>289866013</v>
      </c>
      <c r="L36" s="265"/>
      <c r="M36" s="265"/>
      <c r="N36" s="299"/>
      <c r="O36" s="257">
        <v>289866013</v>
      </c>
      <c r="P36" s="300"/>
      <c r="Q36" s="255">
        <v>290613316.48004961</v>
      </c>
      <c r="R36" s="255">
        <v>290613316.48004961</v>
      </c>
      <c r="S36" s="256">
        <v>2.5198933286020846E-2</v>
      </c>
      <c r="T36" s="272"/>
    </row>
    <row r="37" spans="1:20" x14ac:dyDescent="0.35">
      <c r="A37" s="271"/>
      <c r="B37" s="199">
        <v>34</v>
      </c>
      <c r="C37" s="280" t="s">
        <v>1481</v>
      </c>
      <c r="D37" s="280">
        <v>860007738</v>
      </c>
      <c r="E37" s="202" t="s">
        <v>1482</v>
      </c>
      <c r="F37" s="203" t="s">
        <v>1441</v>
      </c>
      <c r="G37" s="203" t="s">
        <v>1031</v>
      </c>
      <c r="H37" s="203" t="s">
        <v>1442</v>
      </c>
      <c r="I37" s="284">
        <v>631310941</v>
      </c>
      <c r="J37" s="285" t="s">
        <v>1483</v>
      </c>
      <c r="K37" s="286">
        <v>225000000</v>
      </c>
      <c r="L37" s="287">
        <v>44944</v>
      </c>
      <c r="M37" s="287">
        <v>45309</v>
      </c>
      <c r="N37" s="209">
        <v>-45309</v>
      </c>
      <c r="O37" s="286">
        <v>225000000</v>
      </c>
      <c r="P37" s="288">
        <v>1.0240322348539359</v>
      </c>
      <c r="Q37" s="212">
        <v>230407252.84213558</v>
      </c>
      <c r="R37" s="213">
        <v>230407252.84213558</v>
      </c>
      <c r="S37" s="214">
        <v>1.9978496041776844E-2</v>
      </c>
      <c r="T37" s="272"/>
    </row>
    <row r="38" spans="1:20" x14ac:dyDescent="0.35">
      <c r="A38" s="271"/>
      <c r="B38" s="199">
        <v>35</v>
      </c>
      <c r="C38" s="280" t="s">
        <v>1481</v>
      </c>
      <c r="D38" s="280">
        <v>860007738</v>
      </c>
      <c r="E38" s="202" t="s">
        <v>1482</v>
      </c>
      <c r="F38" s="203" t="s">
        <v>1441</v>
      </c>
      <c r="G38" s="203" t="s">
        <v>1031</v>
      </c>
      <c r="H38" s="203" t="s">
        <v>1442</v>
      </c>
      <c r="I38" s="284" t="s">
        <v>1484</v>
      </c>
      <c r="J38" s="285" t="s">
        <v>1485</v>
      </c>
      <c r="K38" s="286">
        <v>15057937</v>
      </c>
      <c r="L38" s="287">
        <v>45168</v>
      </c>
      <c r="M38" s="287">
        <v>45289</v>
      </c>
      <c r="N38" s="209">
        <v>-45289</v>
      </c>
      <c r="O38" s="286">
        <v>15057937</v>
      </c>
      <c r="P38" s="288">
        <v>1.0334011036886437</v>
      </c>
      <c r="Q38" s="212">
        <v>15560888.715074064</v>
      </c>
      <c r="R38" s="213">
        <v>15560888.715074064</v>
      </c>
      <c r="S38" s="214">
        <v>1.3492767687032835E-3</v>
      </c>
      <c r="T38" s="272"/>
    </row>
    <row r="39" spans="1:20" x14ac:dyDescent="0.35">
      <c r="A39" s="271"/>
      <c r="B39" s="199">
        <v>36</v>
      </c>
      <c r="C39" s="280" t="s">
        <v>1481</v>
      </c>
      <c r="D39" s="280">
        <v>860007738</v>
      </c>
      <c r="E39" s="202" t="s">
        <v>1482</v>
      </c>
      <c r="F39" s="203" t="s">
        <v>1441</v>
      </c>
      <c r="G39" s="203" t="s">
        <v>1031</v>
      </c>
      <c r="H39" s="203" t="s">
        <v>1442</v>
      </c>
      <c r="I39" s="284" t="s">
        <v>1486</v>
      </c>
      <c r="J39" s="285" t="s">
        <v>1487</v>
      </c>
      <c r="K39" s="286">
        <v>75000000</v>
      </c>
      <c r="L39" s="287">
        <v>45035</v>
      </c>
      <c r="M39" s="287">
        <v>45401</v>
      </c>
      <c r="N39" s="209">
        <v>-45401</v>
      </c>
      <c r="O39" s="286">
        <v>75000000</v>
      </c>
      <c r="P39" s="288">
        <v>1</v>
      </c>
      <c r="Q39" s="212">
        <v>75000000</v>
      </c>
      <c r="R39" s="213">
        <v>75000000</v>
      </c>
      <c r="S39" s="214">
        <v>6.5032119633833272E-3</v>
      </c>
      <c r="T39" s="272"/>
    </row>
    <row r="40" spans="1:20" s="238" customFormat="1" x14ac:dyDescent="0.35">
      <c r="A40" s="271"/>
      <c r="B40" s="199">
        <v>37</v>
      </c>
      <c r="C40" s="296" t="s">
        <v>1488</v>
      </c>
      <c r="D40" s="296"/>
      <c r="E40" s="247"/>
      <c r="F40" s="248"/>
      <c r="G40" s="248"/>
      <c r="H40" s="248"/>
      <c r="I40" s="301"/>
      <c r="J40" s="302"/>
      <c r="K40" s="257">
        <v>315057937</v>
      </c>
      <c r="L40" s="265"/>
      <c r="M40" s="265"/>
      <c r="N40" s="299"/>
      <c r="O40" s="257">
        <v>315057937</v>
      </c>
      <c r="P40" s="300"/>
      <c r="Q40" s="255">
        <v>320968141.55720961</v>
      </c>
      <c r="R40" s="255">
        <v>320968141.55720961</v>
      </c>
      <c r="S40" s="256">
        <v>2.7830984773863456E-2</v>
      </c>
      <c r="T40" s="272"/>
    </row>
    <row r="41" spans="1:20" x14ac:dyDescent="0.35">
      <c r="A41" s="271"/>
      <c r="B41" s="458" t="s">
        <v>1489</v>
      </c>
      <c r="C41" s="458"/>
      <c r="D41" s="458"/>
      <c r="E41" s="458"/>
      <c r="F41" s="458"/>
      <c r="G41" s="458"/>
      <c r="H41" s="458"/>
      <c r="I41" s="458"/>
      <c r="J41" s="240"/>
      <c r="K41" s="241">
        <v>2725334377.3499994</v>
      </c>
      <c r="L41" s="241">
        <v>0</v>
      </c>
      <c r="M41" s="241">
        <v>0</v>
      </c>
      <c r="N41" s="241">
        <v>0</v>
      </c>
      <c r="O41" s="241">
        <v>2725334377.3499994</v>
      </c>
      <c r="P41" s="241">
        <v>0</v>
      </c>
      <c r="Q41" s="241">
        <v>2735664274.885139</v>
      </c>
      <c r="R41" s="241">
        <v>2735664274.885139</v>
      </c>
      <c r="S41" s="295">
        <v>0.23720806186977883</v>
      </c>
      <c r="T41" s="272"/>
    </row>
    <row r="43" spans="1:20" x14ac:dyDescent="0.35">
      <c r="K43" s="364">
        <v>2725334377.3499994</v>
      </c>
    </row>
  </sheetData>
  <autoFilter ref="A3:U41" xr:uid="{F70B3182-C1A0-4491-B852-3773A7F40705}"/>
  <mergeCells count="2">
    <mergeCell ref="B1:S1"/>
    <mergeCell ref="B41:I4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B6495-96D1-48F5-8665-83438D7E77D5}">
  <sheetPr>
    <tabColor theme="8" tint="0.79998168889431442"/>
  </sheetPr>
  <dimension ref="A1:U268"/>
  <sheetViews>
    <sheetView topLeftCell="G178" workbookViewId="0">
      <selection activeCell="Q192" sqref="Q192"/>
    </sheetView>
  </sheetViews>
  <sheetFormatPr baseColWidth="10" defaultColWidth="11.06640625" defaultRowHeight="15" customHeight="1" x14ac:dyDescent="0.35"/>
  <cols>
    <col min="1" max="1" width="2.73046875" style="187" customWidth="1"/>
    <col min="2" max="2" width="11.1328125" style="187" bestFit="1" customWidth="1"/>
    <col min="3" max="3" width="38.9296875" style="187" customWidth="1"/>
    <col min="4" max="10" width="11.1328125" style="187" bestFit="1" customWidth="1"/>
    <col min="11" max="11" width="16.33203125" style="187" bestFit="1" customWidth="1"/>
    <col min="12" max="14" width="11.1328125" style="187" bestFit="1" customWidth="1"/>
    <col min="15" max="15" width="16.33203125" style="187" bestFit="1" customWidth="1"/>
    <col min="16" max="16" width="11.1328125" style="187" bestFit="1" customWidth="1"/>
    <col min="17" max="18" width="16.33203125" style="187" bestFit="1" customWidth="1"/>
    <col min="19" max="19" width="11.1328125" style="187" bestFit="1" customWidth="1"/>
    <col min="20" max="16384" width="11.06640625" style="187"/>
  </cols>
  <sheetData>
    <row r="1" spans="1:21" ht="15" customHeight="1" x14ac:dyDescent="0.35">
      <c r="A1" s="271"/>
      <c r="B1" s="455" t="s">
        <v>1495</v>
      </c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7"/>
      <c r="T1" s="272"/>
    </row>
    <row r="2" spans="1:21" s="274" customFormat="1" ht="15" customHeight="1" x14ac:dyDescent="0.45">
      <c r="A2" s="271"/>
      <c r="B2" s="188"/>
      <c r="C2" s="188">
        <v>1</v>
      </c>
      <c r="D2" s="188">
        <v>2</v>
      </c>
      <c r="E2" s="188">
        <v>3</v>
      </c>
      <c r="F2" s="188">
        <v>4</v>
      </c>
      <c r="G2" s="188">
        <v>5</v>
      </c>
      <c r="H2" s="189">
        <v>6</v>
      </c>
      <c r="I2" s="188">
        <v>7</v>
      </c>
      <c r="J2" s="190">
        <v>8</v>
      </c>
      <c r="K2" s="188">
        <v>9</v>
      </c>
      <c r="L2" s="281">
        <v>10</v>
      </c>
      <c r="M2" s="188">
        <v>11</v>
      </c>
      <c r="N2" s="188">
        <v>12</v>
      </c>
      <c r="O2" s="188">
        <v>13</v>
      </c>
      <c r="P2" s="188">
        <v>14</v>
      </c>
      <c r="Q2" s="188">
        <v>15</v>
      </c>
      <c r="R2" s="188">
        <v>16</v>
      </c>
      <c r="S2" s="188">
        <v>17</v>
      </c>
      <c r="T2" s="273"/>
    </row>
    <row r="3" spans="1:21" s="274" customFormat="1" ht="15" customHeight="1" x14ac:dyDescent="0.45">
      <c r="A3" s="271"/>
      <c r="B3" s="188"/>
      <c r="C3" s="189" t="s">
        <v>1011</v>
      </c>
      <c r="D3" s="189" t="s">
        <v>1012</v>
      </c>
      <c r="E3" s="189" t="s">
        <v>1013</v>
      </c>
      <c r="F3" s="189" t="s">
        <v>1014</v>
      </c>
      <c r="G3" s="189" t="s">
        <v>1015</v>
      </c>
      <c r="H3" s="189" t="s">
        <v>1016</v>
      </c>
      <c r="I3" s="312" t="s">
        <v>1017</v>
      </c>
      <c r="J3" s="195" t="s">
        <v>1018</v>
      </c>
      <c r="K3" s="313" t="s">
        <v>1019</v>
      </c>
      <c r="L3" s="314" t="s">
        <v>1020</v>
      </c>
      <c r="M3" s="314" t="s">
        <v>1021</v>
      </c>
      <c r="N3" s="314" t="s">
        <v>1022</v>
      </c>
      <c r="O3" s="313" t="s">
        <v>1023</v>
      </c>
      <c r="P3" s="315" t="s">
        <v>1024</v>
      </c>
      <c r="Q3" s="316" t="s">
        <v>1025</v>
      </c>
      <c r="R3" s="316" t="s">
        <v>1026</v>
      </c>
      <c r="S3" s="317" t="s">
        <v>1027</v>
      </c>
      <c r="T3" s="273"/>
    </row>
    <row r="4" spans="1:21" ht="15" customHeight="1" x14ac:dyDescent="0.35">
      <c r="A4" s="271"/>
      <c r="B4" s="239">
        <v>1</v>
      </c>
      <c r="C4" s="318" t="s">
        <v>1496</v>
      </c>
      <c r="D4" s="318">
        <v>830103661</v>
      </c>
      <c r="E4" s="200" t="s">
        <v>1497</v>
      </c>
      <c r="F4" s="203" t="s">
        <v>1441</v>
      </c>
      <c r="G4" s="203" t="s">
        <v>1031</v>
      </c>
      <c r="H4" s="203" t="s">
        <v>1032</v>
      </c>
      <c r="I4" s="319">
        <v>76246</v>
      </c>
      <c r="J4" s="320" t="s">
        <v>1498</v>
      </c>
      <c r="K4" s="321">
        <v>981833</v>
      </c>
      <c r="L4" s="322">
        <v>45429</v>
      </c>
      <c r="M4" s="208">
        <v>45429</v>
      </c>
      <c r="N4" s="209">
        <v>-45429</v>
      </c>
      <c r="O4" s="321">
        <v>981833</v>
      </c>
      <c r="P4" s="288">
        <v>1</v>
      </c>
      <c r="Q4" s="323">
        <v>981833</v>
      </c>
      <c r="R4" s="324">
        <v>981833</v>
      </c>
      <c r="S4" s="325">
        <v>8.5134241488593894E-5</v>
      </c>
      <c r="T4" s="272"/>
      <c r="U4" s="238"/>
    </row>
    <row r="5" spans="1:21" s="238" customFormat="1" ht="15" customHeight="1" x14ac:dyDescent="0.35">
      <c r="A5" s="271"/>
      <c r="B5" s="326">
        <v>2</v>
      </c>
      <c r="C5" s="318" t="s">
        <v>1499</v>
      </c>
      <c r="D5" s="318">
        <v>830103661</v>
      </c>
      <c r="E5" s="200" t="s">
        <v>1497</v>
      </c>
      <c r="F5" s="203" t="s">
        <v>1441</v>
      </c>
      <c r="G5" s="203" t="s">
        <v>1031</v>
      </c>
      <c r="H5" s="203" t="s">
        <v>1032</v>
      </c>
      <c r="I5" s="319" t="s">
        <v>1500</v>
      </c>
      <c r="J5" s="320" t="s">
        <v>1501</v>
      </c>
      <c r="K5" s="321">
        <v>719555</v>
      </c>
      <c r="L5" s="322">
        <v>45418</v>
      </c>
      <c r="M5" s="327">
        <v>45418</v>
      </c>
      <c r="N5" s="209">
        <v>-45418</v>
      </c>
      <c r="O5" s="321">
        <v>719555</v>
      </c>
      <c r="P5" s="288">
        <v>1</v>
      </c>
      <c r="Q5" s="323">
        <v>719555</v>
      </c>
      <c r="R5" s="324">
        <v>719555</v>
      </c>
      <c r="S5" s="325">
        <v>6.2392249124163866E-5</v>
      </c>
      <c r="T5" s="272"/>
      <c r="U5" s="187"/>
    </row>
    <row r="6" spans="1:21" s="238" customFormat="1" ht="15" customHeight="1" x14ac:dyDescent="0.35">
      <c r="A6" s="271"/>
      <c r="B6" s="326">
        <v>3</v>
      </c>
      <c r="C6" s="339" t="s">
        <v>1502</v>
      </c>
      <c r="D6" s="339"/>
      <c r="E6" s="245"/>
      <c r="F6" s="248"/>
      <c r="G6" s="248"/>
      <c r="H6" s="248"/>
      <c r="I6" s="340"/>
      <c r="J6" s="341"/>
      <c r="K6" s="342">
        <v>1701388</v>
      </c>
      <c r="L6" s="343"/>
      <c r="M6" s="344"/>
      <c r="N6" s="299"/>
      <c r="O6" s="342">
        <v>1701388</v>
      </c>
      <c r="P6" s="345"/>
      <c r="Q6" s="346">
        <v>1701388</v>
      </c>
      <c r="R6" s="347">
        <v>1701388</v>
      </c>
      <c r="S6" s="348">
        <v>1.4752649061275776E-4</v>
      </c>
      <c r="T6" s="272"/>
      <c r="U6" s="187"/>
    </row>
    <row r="7" spans="1:21" ht="15" customHeight="1" x14ac:dyDescent="0.35">
      <c r="A7" s="271"/>
      <c r="B7" s="326">
        <v>4</v>
      </c>
      <c r="C7" s="318" t="s">
        <v>1503</v>
      </c>
      <c r="D7" s="318">
        <v>901000303</v>
      </c>
      <c r="E7" s="200" t="s">
        <v>1504</v>
      </c>
      <c r="F7" s="203" t="s">
        <v>1441</v>
      </c>
      <c r="G7" s="203" t="s">
        <v>1031</v>
      </c>
      <c r="H7" s="203" t="s">
        <v>1032</v>
      </c>
      <c r="I7" s="319">
        <v>20</v>
      </c>
      <c r="J7" s="320" t="s">
        <v>1505</v>
      </c>
      <c r="K7" s="321">
        <v>779304</v>
      </c>
      <c r="L7" s="322">
        <v>44773</v>
      </c>
      <c r="M7" s="208">
        <v>44773</v>
      </c>
      <c r="N7" s="209">
        <v>-44773</v>
      </c>
      <c r="O7" s="321">
        <v>779304</v>
      </c>
      <c r="P7" s="288">
        <v>1.1833374906460463</v>
      </c>
      <c r="Q7" s="323">
        <v>922179.63981042651</v>
      </c>
      <c r="R7" s="324">
        <v>922179.63981042651</v>
      </c>
      <c r="S7" s="325">
        <v>7.9961728880049242E-5</v>
      </c>
      <c r="T7" s="272"/>
    </row>
    <row r="8" spans="1:21" s="238" customFormat="1" ht="15" customHeight="1" x14ac:dyDescent="0.35">
      <c r="A8" s="271"/>
      <c r="B8" s="326">
        <v>5</v>
      </c>
      <c r="C8" s="318" t="s">
        <v>1503</v>
      </c>
      <c r="D8" s="318">
        <v>901000303</v>
      </c>
      <c r="E8" s="200" t="s">
        <v>1504</v>
      </c>
      <c r="F8" s="203" t="s">
        <v>1441</v>
      </c>
      <c r="G8" s="203" t="s">
        <v>1031</v>
      </c>
      <c r="H8" s="203" t="s">
        <v>1032</v>
      </c>
      <c r="I8" s="319">
        <v>22</v>
      </c>
      <c r="J8" s="320" t="s">
        <v>1505</v>
      </c>
      <c r="K8" s="321">
        <v>478935</v>
      </c>
      <c r="L8" s="322">
        <v>44794</v>
      </c>
      <c r="M8" s="208">
        <v>44794</v>
      </c>
      <c r="N8" s="209">
        <v>-44794</v>
      </c>
      <c r="O8" s="321">
        <v>478935</v>
      </c>
      <c r="P8" s="288">
        <v>1.171358024691358</v>
      </c>
      <c r="Q8" s="323">
        <v>561004.35555555555</v>
      </c>
      <c r="R8" s="324">
        <v>561004.35555555555</v>
      </c>
      <c r="S8" s="325">
        <v>4.8644403154120565E-5</v>
      </c>
      <c r="T8" s="272"/>
      <c r="U8" s="187"/>
    </row>
    <row r="9" spans="1:21" s="238" customFormat="1" ht="15" customHeight="1" x14ac:dyDescent="0.35">
      <c r="A9" s="271"/>
      <c r="B9" s="326">
        <v>6</v>
      </c>
      <c r="C9" s="318" t="s">
        <v>1503</v>
      </c>
      <c r="D9" s="318">
        <v>901000303</v>
      </c>
      <c r="E9" s="200" t="s">
        <v>1504</v>
      </c>
      <c r="F9" s="203" t="s">
        <v>1441</v>
      </c>
      <c r="G9" s="203" t="s">
        <v>1031</v>
      </c>
      <c r="H9" s="203" t="s">
        <v>1032</v>
      </c>
      <c r="I9" s="319">
        <v>24</v>
      </c>
      <c r="J9" s="320" t="s">
        <v>1505</v>
      </c>
      <c r="K9" s="321">
        <v>597448</v>
      </c>
      <c r="L9" s="322">
        <v>44828</v>
      </c>
      <c r="M9" s="208">
        <v>44828</v>
      </c>
      <c r="N9" s="209">
        <v>-44828</v>
      </c>
      <c r="O9" s="321">
        <v>597448</v>
      </c>
      <c r="P9" s="288">
        <v>1.1605642991111473</v>
      </c>
      <c r="Q9" s="323">
        <v>693376.81937535678</v>
      </c>
      <c r="R9" s="324">
        <v>693376.81937535678</v>
      </c>
      <c r="S9" s="325">
        <v>6.0122352358593337E-5</v>
      </c>
      <c r="T9" s="272"/>
    </row>
    <row r="10" spans="1:21" s="238" customFormat="1" ht="15" customHeight="1" x14ac:dyDescent="0.35">
      <c r="A10" s="271"/>
      <c r="B10" s="326">
        <v>7</v>
      </c>
      <c r="C10" s="339" t="s">
        <v>1506</v>
      </c>
      <c r="D10" s="339"/>
      <c r="E10" s="245"/>
      <c r="F10" s="248"/>
      <c r="G10" s="248"/>
      <c r="H10" s="248"/>
      <c r="I10" s="340"/>
      <c r="J10" s="341"/>
      <c r="K10" s="342">
        <v>1855687</v>
      </c>
      <c r="L10" s="343"/>
      <c r="M10" s="253"/>
      <c r="N10" s="299"/>
      <c r="O10" s="342">
        <v>1855687</v>
      </c>
      <c r="P10" s="345"/>
      <c r="Q10" s="346">
        <v>2176560.8147413386</v>
      </c>
      <c r="R10" s="347">
        <v>2176560.8147413386</v>
      </c>
      <c r="S10" s="348">
        <v>1.8872848439276314E-4</v>
      </c>
      <c r="T10" s="272"/>
    </row>
    <row r="11" spans="1:21" ht="15" customHeight="1" x14ac:dyDescent="0.35">
      <c r="A11" s="271"/>
      <c r="B11" s="326">
        <v>8</v>
      </c>
      <c r="C11" s="318" t="s">
        <v>1507</v>
      </c>
      <c r="D11" s="318">
        <v>901003327</v>
      </c>
      <c r="E11" s="200" t="s">
        <v>1508</v>
      </c>
      <c r="F11" s="203" t="s">
        <v>1441</v>
      </c>
      <c r="G11" s="203" t="s">
        <v>1031</v>
      </c>
      <c r="H11" s="203" t="s">
        <v>1032</v>
      </c>
      <c r="I11" s="319" t="s">
        <v>1509</v>
      </c>
      <c r="J11" s="320" t="s">
        <v>1510</v>
      </c>
      <c r="K11" s="321">
        <v>82463</v>
      </c>
      <c r="L11" s="327">
        <v>45429</v>
      </c>
      <c r="M11" s="327">
        <v>45429</v>
      </c>
      <c r="N11" s="209">
        <v>-45429</v>
      </c>
      <c r="O11" s="321">
        <v>82463</v>
      </c>
      <c r="P11" s="288">
        <v>1</v>
      </c>
      <c r="Q11" s="323">
        <v>82463</v>
      </c>
      <c r="R11" s="324">
        <v>82463</v>
      </c>
      <c r="S11" s="325">
        <v>7.150324908486391E-6</v>
      </c>
      <c r="T11" s="272"/>
    </row>
    <row r="12" spans="1:21" ht="15" customHeight="1" x14ac:dyDescent="0.35">
      <c r="A12" s="271"/>
      <c r="B12" s="326">
        <v>9</v>
      </c>
      <c r="C12" s="339" t="s">
        <v>1511</v>
      </c>
      <c r="D12" s="339"/>
      <c r="E12" s="245"/>
      <c r="F12" s="248"/>
      <c r="G12" s="248"/>
      <c r="H12" s="248"/>
      <c r="I12" s="340"/>
      <c r="J12" s="341"/>
      <c r="K12" s="342">
        <v>82463</v>
      </c>
      <c r="L12" s="343"/>
      <c r="M12" s="344"/>
      <c r="N12" s="299"/>
      <c r="O12" s="342">
        <v>82463</v>
      </c>
      <c r="P12" s="345"/>
      <c r="Q12" s="346">
        <v>82463</v>
      </c>
      <c r="R12" s="347">
        <v>82463</v>
      </c>
      <c r="S12" s="348">
        <v>7.150324908486391E-6</v>
      </c>
      <c r="T12" s="272"/>
    </row>
    <row r="13" spans="1:21" s="238" customFormat="1" ht="15" customHeight="1" x14ac:dyDescent="0.35">
      <c r="A13" s="271"/>
      <c r="B13" s="326">
        <v>10</v>
      </c>
      <c r="C13" s="318" t="s">
        <v>1512</v>
      </c>
      <c r="D13" s="318">
        <v>830057804</v>
      </c>
      <c r="E13" s="200" t="s">
        <v>1513</v>
      </c>
      <c r="F13" s="203" t="s">
        <v>1441</v>
      </c>
      <c r="G13" s="203" t="s">
        <v>1031</v>
      </c>
      <c r="H13" s="203" t="s">
        <v>1032</v>
      </c>
      <c r="I13" s="319">
        <v>101122</v>
      </c>
      <c r="J13" s="320" t="s">
        <v>1514</v>
      </c>
      <c r="K13" s="321">
        <v>193858</v>
      </c>
      <c r="L13" s="322">
        <v>45304</v>
      </c>
      <c r="M13" s="208">
        <v>45304</v>
      </c>
      <c r="N13" s="209">
        <v>-45304</v>
      </c>
      <c r="O13" s="321">
        <v>193858</v>
      </c>
      <c r="P13" s="288">
        <v>1.0240322348539359</v>
      </c>
      <c r="Q13" s="323">
        <v>198516.8409843143</v>
      </c>
      <c r="R13" s="324">
        <v>198516.8409843143</v>
      </c>
      <c r="S13" s="325">
        <v>1.7213294602963446E-5</v>
      </c>
      <c r="T13" s="272"/>
      <c r="U13" s="187"/>
    </row>
    <row r="14" spans="1:21" s="238" customFormat="1" ht="15" customHeight="1" x14ac:dyDescent="0.35">
      <c r="A14" s="271"/>
      <c r="B14" s="326">
        <v>11</v>
      </c>
      <c r="C14" s="339" t="s">
        <v>1515</v>
      </c>
      <c r="D14" s="339"/>
      <c r="E14" s="245"/>
      <c r="F14" s="248"/>
      <c r="G14" s="248"/>
      <c r="H14" s="248"/>
      <c r="I14" s="340"/>
      <c r="J14" s="341"/>
      <c r="K14" s="342">
        <v>193858</v>
      </c>
      <c r="L14" s="343"/>
      <c r="M14" s="253"/>
      <c r="N14" s="299"/>
      <c r="O14" s="342">
        <v>193858</v>
      </c>
      <c r="P14" s="345"/>
      <c r="Q14" s="346">
        <v>198516.8409843143</v>
      </c>
      <c r="R14" s="347">
        <v>198516.8409843143</v>
      </c>
      <c r="S14" s="348">
        <v>1.7213294602963446E-5</v>
      </c>
      <c r="T14" s="272"/>
      <c r="U14" s="187"/>
    </row>
    <row r="15" spans="1:21" s="328" customFormat="1" ht="15" customHeight="1" x14ac:dyDescent="0.35">
      <c r="A15" s="271"/>
      <c r="B15" s="326">
        <v>12</v>
      </c>
      <c r="C15" s="318" t="s">
        <v>1516</v>
      </c>
      <c r="D15" s="318">
        <v>900017773</v>
      </c>
      <c r="E15" s="200" t="s">
        <v>1517</v>
      </c>
      <c r="F15" s="203" t="s">
        <v>1441</v>
      </c>
      <c r="G15" s="203" t="s">
        <v>1031</v>
      </c>
      <c r="H15" s="203" t="s">
        <v>1032</v>
      </c>
      <c r="I15" s="319">
        <v>21193</v>
      </c>
      <c r="J15" s="320" t="s">
        <v>1518</v>
      </c>
      <c r="K15" s="321">
        <v>73780</v>
      </c>
      <c r="L15" s="322">
        <v>45434</v>
      </c>
      <c r="M15" s="208">
        <v>45434</v>
      </c>
      <c r="N15" s="209">
        <v>-45434</v>
      </c>
      <c r="O15" s="321">
        <v>73780</v>
      </c>
      <c r="P15" s="288">
        <v>1</v>
      </c>
      <c r="Q15" s="323">
        <v>73780</v>
      </c>
      <c r="R15" s="324">
        <v>73780</v>
      </c>
      <c r="S15" s="325">
        <v>6.3974263821122913E-6</v>
      </c>
      <c r="T15" s="272"/>
      <c r="U15" s="238"/>
    </row>
    <row r="16" spans="1:21" s="328" customFormat="1" ht="15" customHeight="1" x14ac:dyDescent="0.35">
      <c r="A16" s="271"/>
      <c r="B16" s="326">
        <v>13</v>
      </c>
      <c r="C16" s="318" t="s">
        <v>1516</v>
      </c>
      <c r="D16" s="318">
        <v>900017773</v>
      </c>
      <c r="E16" s="200" t="s">
        <v>1517</v>
      </c>
      <c r="F16" s="203" t="s">
        <v>1441</v>
      </c>
      <c r="G16" s="203" t="s">
        <v>1031</v>
      </c>
      <c r="H16" s="203" t="s">
        <v>1032</v>
      </c>
      <c r="I16" s="319" t="s">
        <v>1519</v>
      </c>
      <c r="J16" s="320" t="s">
        <v>1520</v>
      </c>
      <c r="K16" s="321">
        <v>415013</v>
      </c>
      <c r="L16" s="322">
        <v>45421</v>
      </c>
      <c r="M16" s="327">
        <v>45421</v>
      </c>
      <c r="N16" s="209">
        <v>-45421</v>
      </c>
      <c r="O16" s="321">
        <v>415013</v>
      </c>
      <c r="P16" s="288">
        <v>1</v>
      </c>
      <c r="Q16" s="323">
        <v>415013</v>
      </c>
      <c r="R16" s="324">
        <v>415013</v>
      </c>
      <c r="S16" s="325">
        <v>3.5985566754128066E-5</v>
      </c>
      <c r="T16" s="272"/>
      <c r="U16" s="187"/>
    </row>
    <row r="17" spans="1:21" s="328" customFormat="1" ht="15" customHeight="1" x14ac:dyDescent="0.35">
      <c r="A17" s="271"/>
      <c r="B17" s="326">
        <v>14</v>
      </c>
      <c r="C17" s="339" t="s">
        <v>1521</v>
      </c>
      <c r="D17" s="339"/>
      <c r="E17" s="245"/>
      <c r="F17" s="248"/>
      <c r="G17" s="248"/>
      <c r="H17" s="248"/>
      <c r="I17" s="340"/>
      <c r="J17" s="341"/>
      <c r="K17" s="342">
        <v>488793</v>
      </c>
      <c r="L17" s="343"/>
      <c r="M17" s="344"/>
      <c r="N17" s="299"/>
      <c r="O17" s="342">
        <v>488793</v>
      </c>
      <c r="P17" s="345"/>
      <c r="Q17" s="346">
        <v>488793</v>
      </c>
      <c r="R17" s="347">
        <v>488793</v>
      </c>
      <c r="S17" s="348">
        <v>4.2382993136240355E-5</v>
      </c>
      <c r="T17" s="272"/>
      <c r="U17" s="187"/>
    </row>
    <row r="18" spans="1:21" s="328" customFormat="1" ht="15" customHeight="1" x14ac:dyDescent="0.35">
      <c r="A18" s="271"/>
      <c r="B18" s="326">
        <v>15</v>
      </c>
      <c r="C18" s="318" t="s">
        <v>982</v>
      </c>
      <c r="D18" s="318">
        <v>800173648</v>
      </c>
      <c r="E18" s="200" t="s">
        <v>1522</v>
      </c>
      <c r="F18" s="203" t="s">
        <v>1441</v>
      </c>
      <c r="G18" s="203" t="s">
        <v>1031</v>
      </c>
      <c r="H18" s="203" t="s">
        <v>1032</v>
      </c>
      <c r="I18" s="319" t="s">
        <v>1523</v>
      </c>
      <c r="J18" s="320" t="s">
        <v>1524</v>
      </c>
      <c r="K18" s="321">
        <v>2046103</v>
      </c>
      <c r="L18" s="322">
        <v>45415</v>
      </c>
      <c r="M18" s="327">
        <v>45429</v>
      </c>
      <c r="N18" s="209">
        <v>-45429</v>
      </c>
      <c r="O18" s="321">
        <v>2046103</v>
      </c>
      <c r="P18" s="288">
        <v>1</v>
      </c>
      <c r="Q18" s="323">
        <v>2046103</v>
      </c>
      <c r="R18" s="324">
        <v>2046103</v>
      </c>
      <c r="S18" s="325">
        <v>1.7741655343886021E-4</v>
      </c>
      <c r="T18" s="272"/>
      <c r="U18" s="238"/>
    </row>
    <row r="19" spans="1:21" s="328" customFormat="1" ht="15" customHeight="1" x14ac:dyDescent="0.35">
      <c r="A19" s="271"/>
      <c r="B19" s="326">
        <v>16</v>
      </c>
      <c r="C19" s="339" t="s">
        <v>1525</v>
      </c>
      <c r="D19" s="339"/>
      <c r="E19" s="245"/>
      <c r="F19" s="248"/>
      <c r="G19" s="248"/>
      <c r="H19" s="248"/>
      <c r="I19" s="340"/>
      <c r="J19" s="341"/>
      <c r="K19" s="342">
        <v>2046103</v>
      </c>
      <c r="L19" s="343"/>
      <c r="M19" s="344"/>
      <c r="N19" s="299"/>
      <c r="O19" s="342">
        <v>2046103</v>
      </c>
      <c r="P19" s="345"/>
      <c r="Q19" s="346">
        <v>2046103</v>
      </c>
      <c r="R19" s="347">
        <v>2046103</v>
      </c>
      <c r="S19" s="348">
        <v>1.7741655343886021E-4</v>
      </c>
      <c r="T19" s="272"/>
      <c r="U19" s="238"/>
    </row>
    <row r="20" spans="1:21" s="328" customFormat="1" ht="15" customHeight="1" x14ac:dyDescent="0.35">
      <c r="A20" s="271"/>
      <c r="B20" s="326">
        <v>17</v>
      </c>
      <c r="C20" s="318" t="s">
        <v>1526</v>
      </c>
      <c r="D20" s="318">
        <v>900378952</v>
      </c>
      <c r="E20" s="200" t="s">
        <v>1527</v>
      </c>
      <c r="F20" s="203" t="s">
        <v>1441</v>
      </c>
      <c r="G20" s="203" t="s">
        <v>1031</v>
      </c>
      <c r="H20" s="203" t="s">
        <v>1032</v>
      </c>
      <c r="I20" s="319">
        <v>16544</v>
      </c>
      <c r="J20" s="320" t="s">
        <v>1528</v>
      </c>
      <c r="K20" s="321">
        <v>35500</v>
      </c>
      <c r="L20" s="329">
        <v>45397</v>
      </c>
      <c r="M20" s="329">
        <v>45397</v>
      </c>
      <c r="N20" s="209">
        <v>-45397</v>
      </c>
      <c r="O20" s="321">
        <v>35500</v>
      </c>
      <c r="P20" s="288">
        <v>1</v>
      </c>
      <c r="Q20" s="323">
        <v>35500</v>
      </c>
      <c r="R20" s="324">
        <v>35500</v>
      </c>
      <c r="S20" s="325">
        <v>3.0781869960014415E-6</v>
      </c>
      <c r="T20" s="272"/>
      <c r="U20" s="238"/>
    </row>
    <row r="21" spans="1:21" s="328" customFormat="1" ht="15" customHeight="1" x14ac:dyDescent="0.35">
      <c r="A21" s="271"/>
      <c r="B21" s="326">
        <v>18</v>
      </c>
      <c r="C21" s="339" t="s">
        <v>1529</v>
      </c>
      <c r="D21" s="339"/>
      <c r="E21" s="245"/>
      <c r="F21" s="248"/>
      <c r="G21" s="248"/>
      <c r="H21" s="248"/>
      <c r="I21" s="340"/>
      <c r="J21" s="341"/>
      <c r="K21" s="342">
        <v>35500</v>
      </c>
      <c r="L21" s="343"/>
      <c r="M21" s="349"/>
      <c r="N21" s="299"/>
      <c r="O21" s="342">
        <v>35500</v>
      </c>
      <c r="P21" s="345"/>
      <c r="Q21" s="346">
        <v>35500</v>
      </c>
      <c r="R21" s="347">
        <v>35500</v>
      </c>
      <c r="S21" s="348">
        <v>3.0781869960014415E-6</v>
      </c>
      <c r="T21" s="272"/>
      <c r="U21" s="238"/>
    </row>
    <row r="22" spans="1:21" ht="15" customHeight="1" x14ac:dyDescent="0.35">
      <c r="A22" s="271"/>
      <c r="B22" s="326">
        <v>19</v>
      </c>
      <c r="C22" s="318" t="s">
        <v>1530</v>
      </c>
      <c r="D22" s="318">
        <v>830122566</v>
      </c>
      <c r="E22" s="200" t="s">
        <v>1531</v>
      </c>
      <c r="F22" s="203" t="s">
        <v>1441</v>
      </c>
      <c r="G22" s="203" t="s">
        <v>1031</v>
      </c>
      <c r="H22" s="203" t="s">
        <v>1032</v>
      </c>
      <c r="I22" s="319">
        <v>8657</v>
      </c>
      <c r="J22" s="320" t="s">
        <v>1532</v>
      </c>
      <c r="K22" s="321">
        <v>169545</v>
      </c>
      <c r="L22" s="322">
        <v>45288</v>
      </c>
      <c r="M22" s="327">
        <v>45288</v>
      </c>
      <c r="N22" s="209">
        <v>-45288</v>
      </c>
      <c r="O22" s="321">
        <v>169545</v>
      </c>
      <c r="P22" s="288">
        <v>1.0334011036886437</v>
      </c>
      <c r="Q22" s="323">
        <v>175207.9901248911</v>
      </c>
      <c r="R22" s="324">
        <v>175207.9901248911</v>
      </c>
      <c r="S22" s="325">
        <v>1.519219596614053E-5</v>
      </c>
      <c r="T22" s="272"/>
    </row>
    <row r="23" spans="1:21" s="238" customFormat="1" ht="15" customHeight="1" x14ac:dyDescent="0.35">
      <c r="A23" s="271"/>
      <c r="B23" s="326">
        <v>20</v>
      </c>
      <c r="C23" s="318" t="s">
        <v>1530</v>
      </c>
      <c r="D23" s="318">
        <v>830122566</v>
      </c>
      <c r="E23" s="200" t="s">
        <v>1531</v>
      </c>
      <c r="F23" s="203" t="s">
        <v>1441</v>
      </c>
      <c r="G23" s="203" t="s">
        <v>1031</v>
      </c>
      <c r="H23" s="203" t="s">
        <v>1032</v>
      </c>
      <c r="I23" s="319">
        <v>1</v>
      </c>
      <c r="J23" s="320" t="s">
        <v>1533</v>
      </c>
      <c r="K23" s="321">
        <v>127438669</v>
      </c>
      <c r="L23" s="322">
        <v>45618</v>
      </c>
      <c r="M23" s="208">
        <v>45618</v>
      </c>
      <c r="N23" s="209">
        <v>-45618</v>
      </c>
      <c r="O23" s="321">
        <v>127438669</v>
      </c>
      <c r="P23" s="288">
        <v>1</v>
      </c>
      <c r="Q23" s="323">
        <v>127438669</v>
      </c>
      <c r="R23" s="324">
        <v>127438669</v>
      </c>
      <c r="S23" s="325">
        <v>1.1050142357845972E-2</v>
      </c>
      <c r="T23" s="272"/>
      <c r="U23" s="187"/>
    </row>
    <row r="24" spans="1:21" ht="15" customHeight="1" x14ac:dyDescent="0.35">
      <c r="A24" s="271"/>
      <c r="B24" s="326">
        <v>21</v>
      </c>
      <c r="C24" s="318" t="s">
        <v>1530</v>
      </c>
      <c r="D24" s="318">
        <v>830122566</v>
      </c>
      <c r="E24" s="200" t="s">
        <v>1531</v>
      </c>
      <c r="F24" s="203" t="s">
        <v>1441</v>
      </c>
      <c r="G24" s="203" t="s">
        <v>1031</v>
      </c>
      <c r="H24" s="203" t="s">
        <v>1032</v>
      </c>
      <c r="I24" s="319">
        <v>8538</v>
      </c>
      <c r="J24" s="320" t="s">
        <v>1534</v>
      </c>
      <c r="K24" s="321">
        <v>1640115</v>
      </c>
      <c r="L24" s="322">
        <v>45432</v>
      </c>
      <c r="M24" s="208">
        <v>45432</v>
      </c>
      <c r="N24" s="209">
        <v>-45432</v>
      </c>
      <c r="O24" s="321">
        <v>1640115</v>
      </c>
      <c r="P24" s="288">
        <v>1</v>
      </c>
      <c r="Q24" s="323">
        <v>1640115</v>
      </c>
      <c r="R24" s="324">
        <v>1640115</v>
      </c>
      <c r="S24" s="325">
        <v>1.4221353985765928E-4</v>
      </c>
      <c r="T24" s="272"/>
      <c r="U24" s="238"/>
    </row>
    <row r="25" spans="1:21" s="238" customFormat="1" ht="15" customHeight="1" x14ac:dyDescent="0.35">
      <c r="A25" s="271"/>
      <c r="B25" s="326">
        <v>22</v>
      </c>
      <c r="C25" s="318" t="s">
        <v>1530</v>
      </c>
      <c r="D25" s="318">
        <v>830122566</v>
      </c>
      <c r="E25" s="200" t="s">
        <v>1531</v>
      </c>
      <c r="F25" s="203" t="s">
        <v>1441</v>
      </c>
      <c r="G25" s="203" t="s">
        <v>1031</v>
      </c>
      <c r="H25" s="203" t="s">
        <v>1032</v>
      </c>
      <c r="I25" s="319">
        <v>1661</v>
      </c>
      <c r="J25" s="320" t="s">
        <v>1535</v>
      </c>
      <c r="K25" s="321">
        <v>9605404</v>
      </c>
      <c r="L25" s="322">
        <v>45432</v>
      </c>
      <c r="M25" s="208">
        <v>45432</v>
      </c>
      <c r="N25" s="209">
        <v>-45432</v>
      </c>
      <c r="O25" s="321">
        <v>9605404</v>
      </c>
      <c r="P25" s="288">
        <v>1</v>
      </c>
      <c r="Q25" s="323">
        <v>9605404</v>
      </c>
      <c r="R25" s="324">
        <v>9605404</v>
      </c>
      <c r="S25" s="325">
        <v>8.328797094124008E-4</v>
      </c>
      <c r="T25" s="272"/>
      <c r="U25" s="187"/>
    </row>
    <row r="26" spans="1:21" ht="15" customHeight="1" x14ac:dyDescent="0.35">
      <c r="A26" s="271"/>
      <c r="B26" s="326">
        <v>23</v>
      </c>
      <c r="C26" s="318" t="s">
        <v>1530</v>
      </c>
      <c r="D26" s="318">
        <v>830122566</v>
      </c>
      <c r="E26" s="200" t="s">
        <v>1531</v>
      </c>
      <c r="F26" s="203" t="s">
        <v>1441</v>
      </c>
      <c r="G26" s="203" t="s">
        <v>1031</v>
      </c>
      <c r="H26" s="203" t="s">
        <v>1032</v>
      </c>
      <c r="I26" s="319">
        <v>9717</v>
      </c>
      <c r="J26" s="320" t="s">
        <v>1536</v>
      </c>
      <c r="K26" s="321">
        <v>35438016</v>
      </c>
      <c r="L26" s="322">
        <v>45432</v>
      </c>
      <c r="M26" s="208">
        <v>45432</v>
      </c>
      <c r="N26" s="209">
        <v>-45432</v>
      </c>
      <c r="O26" s="321">
        <v>35438016</v>
      </c>
      <c r="P26" s="288">
        <v>1</v>
      </c>
      <c r="Q26" s="323">
        <v>35438016</v>
      </c>
      <c r="R26" s="324">
        <v>35438016</v>
      </c>
      <c r="S26" s="325">
        <v>3.0728123947969302E-3</v>
      </c>
      <c r="T26" s="272"/>
      <c r="U26" s="238"/>
    </row>
    <row r="27" spans="1:21" ht="15" customHeight="1" x14ac:dyDescent="0.35">
      <c r="A27" s="271"/>
      <c r="B27" s="326">
        <v>24</v>
      </c>
      <c r="C27" s="318" t="s">
        <v>1530</v>
      </c>
      <c r="D27" s="318">
        <v>830122566</v>
      </c>
      <c r="E27" s="200" t="s">
        <v>1531</v>
      </c>
      <c r="F27" s="203" t="s">
        <v>1441</v>
      </c>
      <c r="G27" s="203" t="s">
        <v>1031</v>
      </c>
      <c r="H27" s="203" t="s">
        <v>1032</v>
      </c>
      <c r="I27" s="319">
        <v>5919</v>
      </c>
      <c r="J27" s="320" t="s">
        <v>1537</v>
      </c>
      <c r="K27" s="321">
        <v>65063814</v>
      </c>
      <c r="L27" s="322">
        <v>45432</v>
      </c>
      <c r="M27" s="208">
        <v>45432</v>
      </c>
      <c r="N27" s="209">
        <v>-45432</v>
      </c>
      <c r="O27" s="321">
        <v>65063814</v>
      </c>
      <c r="P27" s="288">
        <v>1</v>
      </c>
      <c r="Q27" s="323">
        <v>65063814</v>
      </c>
      <c r="R27" s="324">
        <v>65063814</v>
      </c>
      <c r="S27" s="325">
        <v>5.6416503145086351E-3</v>
      </c>
      <c r="T27" s="272"/>
    </row>
    <row r="28" spans="1:21" ht="15" customHeight="1" x14ac:dyDescent="0.35">
      <c r="A28" s="271"/>
      <c r="B28" s="326">
        <v>25</v>
      </c>
      <c r="C28" s="339" t="s">
        <v>1538</v>
      </c>
      <c r="D28" s="339"/>
      <c r="E28" s="245"/>
      <c r="F28" s="248"/>
      <c r="G28" s="248"/>
      <c r="H28" s="248"/>
      <c r="I28" s="340"/>
      <c r="J28" s="341"/>
      <c r="K28" s="342">
        <v>239355563</v>
      </c>
      <c r="L28" s="343"/>
      <c r="M28" s="253"/>
      <c r="N28" s="299"/>
      <c r="O28" s="342">
        <v>239355563</v>
      </c>
      <c r="P28" s="345"/>
      <c r="Q28" s="346">
        <v>239361225.99012488</v>
      </c>
      <c r="R28" s="347">
        <v>239361225.99012488</v>
      </c>
      <c r="S28" s="348">
        <v>2.0754890512387738E-2</v>
      </c>
      <c r="T28" s="272"/>
    </row>
    <row r="29" spans="1:21" ht="15" customHeight="1" x14ac:dyDescent="0.35">
      <c r="A29" s="271"/>
      <c r="B29" s="326">
        <v>26</v>
      </c>
      <c r="C29" s="318" t="s">
        <v>1539</v>
      </c>
      <c r="D29" s="318">
        <v>800153993</v>
      </c>
      <c r="E29" s="200" t="s">
        <v>1540</v>
      </c>
      <c r="F29" s="203" t="s">
        <v>1441</v>
      </c>
      <c r="G29" s="203" t="s">
        <v>1031</v>
      </c>
      <c r="H29" s="203" t="s">
        <v>1032</v>
      </c>
      <c r="I29" s="319" t="s">
        <v>1541</v>
      </c>
      <c r="J29" s="320" t="s">
        <v>1542</v>
      </c>
      <c r="K29" s="321">
        <v>165701</v>
      </c>
      <c r="L29" s="322">
        <v>45416</v>
      </c>
      <c r="M29" s="327">
        <v>45432</v>
      </c>
      <c r="N29" s="209">
        <v>-45432</v>
      </c>
      <c r="O29" s="321">
        <v>165701</v>
      </c>
      <c r="P29" s="288">
        <v>1</v>
      </c>
      <c r="Q29" s="323">
        <v>165701</v>
      </c>
      <c r="R29" s="324">
        <v>165701</v>
      </c>
      <c r="S29" s="325">
        <v>1.4367849673927743E-5</v>
      </c>
      <c r="T29" s="272"/>
      <c r="U29" s="238"/>
    </row>
    <row r="30" spans="1:21" ht="15" customHeight="1" x14ac:dyDescent="0.35">
      <c r="A30" s="271"/>
      <c r="B30" s="326">
        <v>27</v>
      </c>
      <c r="C30" s="318" t="s">
        <v>1539</v>
      </c>
      <c r="D30" s="318">
        <v>800153993</v>
      </c>
      <c r="E30" s="200" t="s">
        <v>1540</v>
      </c>
      <c r="F30" s="203" t="s">
        <v>1441</v>
      </c>
      <c r="G30" s="203" t="s">
        <v>1031</v>
      </c>
      <c r="H30" s="203" t="s">
        <v>1032</v>
      </c>
      <c r="I30" s="319" t="s">
        <v>1543</v>
      </c>
      <c r="J30" s="320" t="s">
        <v>1544</v>
      </c>
      <c r="K30" s="321">
        <v>10354554</v>
      </c>
      <c r="L30" s="322">
        <v>45413</v>
      </c>
      <c r="M30" s="329">
        <v>45432</v>
      </c>
      <c r="N30" s="209">
        <v>-45432</v>
      </c>
      <c r="O30" s="321">
        <v>10354554</v>
      </c>
      <c r="P30" s="288">
        <v>1</v>
      </c>
      <c r="Q30" s="323">
        <v>10354554</v>
      </c>
      <c r="R30" s="324">
        <v>10354554</v>
      </c>
      <c r="S30" s="325">
        <v>8.978381259773158E-4</v>
      </c>
      <c r="T30" s="272"/>
    </row>
    <row r="31" spans="1:21" s="238" customFormat="1" ht="15" customHeight="1" x14ac:dyDescent="0.35">
      <c r="A31" s="271"/>
      <c r="B31" s="326">
        <v>28</v>
      </c>
      <c r="C31" s="318" t="s">
        <v>1539</v>
      </c>
      <c r="D31" s="318">
        <v>800153993</v>
      </c>
      <c r="E31" s="200" t="s">
        <v>1540</v>
      </c>
      <c r="F31" s="203" t="s">
        <v>1441</v>
      </c>
      <c r="G31" s="203" t="s">
        <v>1031</v>
      </c>
      <c r="H31" s="203" t="s">
        <v>1032</v>
      </c>
      <c r="I31" s="319">
        <v>1659</v>
      </c>
      <c r="J31" s="320" t="s">
        <v>1545</v>
      </c>
      <c r="K31" s="321">
        <v>399840</v>
      </c>
      <c r="L31" s="322">
        <v>45418</v>
      </c>
      <c r="M31" s="329">
        <v>45418</v>
      </c>
      <c r="N31" s="209">
        <v>-45418</v>
      </c>
      <c r="O31" s="321">
        <v>399840</v>
      </c>
      <c r="P31" s="288">
        <v>1</v>
      </c>
      <c r="Q31" s="323">
        <v>399840</v>
      </c>
      <c r="R31" s="324">
        <v>399840</v>
      </c>
      <c r="S31" s="325">
        <v>3.4669923619189197E-5</v>
      </c>
      <c r="T31" s="272"/>
    </row>
    <row r="32" spans="1:21" ht="15" customHeight="1" x14ac:dyDescent="0.35">
      <c r="A32" s="271"/>
      <c r="B32" s="326">
        <v>29</v>
      </c>
      <c r="C32" s="318" t="s">
        <v>1539</v>
      </c>
      <c r="D32" s="318">
        <v>800153993</v>
      </c>
      <c r="E32" s="200" t="s">
        <v>1540</v>
      </c>
      <c r="F32" s="203" t="s">
        <v>1441</v>
      </c>
      <c r="G32" s="203" t="s">
        <v>1031</v>
      </c>
      <c r="H32" s="203" t="s">
        <v>1032</v>
      </c>
      <c r="I32" s="319">
        <v>94640</v>
      </c>
      <c r="J32" s="320" t="s">
        <v>1546</v>
      </c>
      <c r="K32" s="321">
        <v>126616</v>
      </c>
      <c r="L32" s="322">
        <v>45395</v>
      </c>
      <c r="M32" s="329">
        <v>45425</v>
      </c>
      <c r="N32" s="209">
        <v>-45425</v>
      </c>
      <c r="O32" s="321">
        <v>126616</v>
      </c>
      <c r="P32" s="288">
        <v>1</v>
      </c>
      <c r="Q32" s="323">
        <v>126616</v>
      </c>
      <c r="R32" s="324">
        <v>126616</v>
      </c>
      <c r="S32" s="325">
        <v>1.0978809146076578E-5</v>
      </c>
      <c r="T32" s="272"/>
    </row>
    <row r="33" spans="1:21" ht="15" customHeight="1" x14ac:dyDescent="0.35">
      <c r="A33" s="271"/>
      <c r="B33" s="326">
        <v>30</v>
      </c>
      <c r="C33" s="318" t="s">
        <v>1539</v>
      </c>
      <c r="D33" s="318">
        <v>800153993</v>
      </c>
      <c r="E33" s="200" t="s">
        <v>1540</v>
      </c>
      <c r="F33" s="203" t="s">
        <v>1441</v>
      </c>
      <c r="G33" s="203" t="s">
        <v>1031</v>
      </c>
      <c r="H33" s="203" t="s">
        <v>1032</v>
      </c>
      <c r="I33" s="319">
        <v>20456</v>
      </c>
      <c r="J33" s="320" t="s">
        <v>1547</v>
      </c>
      <c r="K33" s="321">
        <v>374001</v>
      </c>
      <c r="L33" s="322">
        <v>45426</v>
      </c>
      <c r="M33" s="327">
        <v>45426</v>
      </c>
      <c r="N33" s="209">
        <v>-45426</v>
      </c>
      <c r="O33" s="321">
        <v>374001</v>
      </c>
      <c r="P33" s="288">
        <v>1</v>
      </c>
      <c r="Q33" s="323">
        <v>374001</v>
      </c>
      <c r="R33" s="324">
        <v>374001</v>
      </c>
      <c r="S33" s="325">
        <v>3.2429437033564371E-5</v>
      </c>
      <c r="T33" s="272"/>
    </row>
    <row r="34" spans="1:21" ht="15" customHeight="1" x14ac:dyDescent="0.35">
      <c r="A34" s="271"/>
      <c r="B34" s="326">
        <v>31</v>
      </c>
      <c r="C34" s="339" t="s">
        <v>1548</v>
      </c>
      <c r="D34" s="339"/>
      <c r="E34" s="245"/>
      <c r="F34" s="248"/>
      <c r="G34" s="248"/>
      <c r="H34" s="248"/>
      <c r="I34" s="340"/>
      <c r="J34" s="341"/>
      <c r="K34" s="342">
        <v>11420712</v>
      </c>
      <c r="L34" s="343"/>
      <c r="M34" s="344"/>
      <c r="N34" s="299"/>
      <c r="O34" s="342">
        <v>11420712</v>
      </c>
      <c r="P34" s="345"/>
      <c r="Q34" s="342">
        <v>11420712</v>
      </c>
      <c r="R34" s="342">
        <v>11420712</v>
      </c>
      <c r="S34" s="348">
        <v>9.9028414545007377E-4</v>
      </c>
      <c r="T34" s="272"/>
    </row>
    <row r="35" spans="1:21" s="238" customFormat="1" ht="15" customHeight="1" x14ac:dyDescent="0.35">
      <c r="A35" s="271"/>
      <c r="B35" s="326">
        <v>32</v>
      </c>
      <c r="C35" s="318" t="s">
        <v>1549</v>
      </c>
      <c r="D35" s="318">
        <v>900157306</v>
      </c>
      <c r="E35" s="200" t="s">
        <v>1550</v>
      </c>
      <c r="F35" s="203" t="s">
        <v>1441</v>
      </c>
      <c r="G35" s="203" t="s">
        <v>1031</v>
      </c>
      <c r="H35" s="203" t="s">
        <v>1551</v>
      </c>
      <c r="I35" s="319" t="s">
        <v>1552</v>
      </c>
      <c r="J35" s="320" t="s">
        <v>1553</v>
      </c>
      <c r="K35" s="321">
        <v>1029952</v>
      </c>
      <c r="L35" s="322">
        <v>44271</v>
      </c>
      <c r="M35" s="327">
        <v>44271</v>
      </c>
      <c r="N35" s="209">
        <v>-44271</v>
      </c>
      <c r="O35" s="321">
        <v>1029952</v>
      </c>
      <c r="P35" s="288">
        <v>1.3286034353995517</v>
      </c>
      <c r="Q35" s="323">
        <v>1368397.7654966391</v>
      </c>
      <c r="R35" s="324">
        <v>1368397.7654966391</v>
      </c>
      <c r="S35" s="325">
        <v>1.1865307625659674E-4</v>
      </c>
      <c r="T35" s="272"/>
    </row>
    <row r="36" spans="1:21" s="238" customFormat="1" ht="15" customHeight="1" x14ac:dyDescent="0.35">
      <c r="A36" s="271"/>
      <c r="B36" s="326">
        <v>33</v>
      </c>
      <c r="C36" s="318" t="s">
        <v>1549</v>
      </c>
      <c r="D36" s="318">
        <v>900157306</v>
      </c>
      <c r="E36" s="200" t="s">
        <v>1550</v>
      </c>
      <c r="F36" s="203" t="s">
        <v>1441</v>
      </c>
      <c r="G36" s="203" t="s">
        <v>1031</v>
      </c>
      <c r="H36" s="203" t="s">
        <v>1551</v>
      </c>
      <c r="I36" s="319" t="s">
        <v>1554</v>
      </c>
      <c r="J36" s="320" t="s">
        <v>1555</v>
      </c>
      <c r="K36" s="321">
        <v>161019428</v>
      </c>
      <c r="L36" s="322">
        <v>44210</v>
      </c>
      <c r="M36" s="327">
        <v>44210</v>
      </c>
      <c r="N36" s="209">
        <v>-44210</v>
      </c>
      <c r="O36" s="321">
        <v>161019428</v>
      </c>
      <c r="P36" s="288">
        <v>1.3437824568029459</v>
      </c>
      <c r="Q36" s="323">
        <v>216375082.55084506</v>
      </c>
      <c r="R36" s="324">
        <v>216375082.55084506</v>
      </c>
      <c r="S36" s="325">
        <v>1.8761773672302806E-2</v>
      </c>
      <c r="T36" s="272"/>
    </row>
    <row r="37" spans="1:21" ht="15" customHeight="1" x14ac:dyDescent="0.35">
      <c r="A37" s="271"/>
      <c r="B37" s="326">
        <v>34</v>
      </c>
      <c r="C37" s="318" t="s">
        <v>1549</v>
      </c>
      <c r="D37" s="318">
        <v>900157306</v>
      </c>
      <c r="E37" s="200" t="s">
        <v>1550</v>
      </c>
      <c r="F37" s="203" t="s">
        <v>1441</v>
      </c>
      <c r="G37" s="203" t="s">
        <v>1031</v>
      </c>
      <c r="H37" s="203" t="s">
        <v>1551</v>
      </c>
      <c r="I37" s="319" t="s">
        <v>1556</v>
      </c>
      <c r="J37" s="320" t="s">
        <v>1557</v>
      </c>
      <c r="K37" s="321">
        <v>65265271</v>
      </c>
      <c r="L37" s="322">
        <v>44218</v>
      </c>
      <c r="M37" s="327">
        <v>44218</v>
      </c>
      <c r="N37" s="209">
        <v>-44218</v>
      </c>
      <c r="O37" s="321">
        <v>65265271</v>
      </c>
      <c r="P37" s="288">
        <v>1.3437824568029459</v>
      </c>
      <c r="Q37" s="323">
        <v>87702326.208290055</v>
      </c>
      <c r="R37" s="324">
        <v>87702326.208290055</v>
      </c>
      <c r="S37" s="325">
        <v>7.6046242268573202E-3</v>
      </c>
      <c r="T37" s="272"/>
    </row>
    <row r="38" spans="1:21" s="238" customFormat="1" ht="15" customHeight="1" x14ac:dyDescent="0.35">
      <c r="A38" s="271"/>
      <c r="B38" s="326">
        <v>35</v>
      </c>
      <c r="C38" s="318" t="s">
        <v>1549</v>
      </c>
      <c r="D38" s="318">
        <v>900157306</v>
      </c>
      <c r="E38" s="200" t="s">
        <v>1550</v>
      </c>
      <c r="F38" s="203" t="s">
        <v>1441</v>
      </c>
      <c r="G38" s="203" t="s">
        <v>1031</v>
      </c>
      <c r="H38" s="203" t="s">
        <v>1551</v>
      </c>
      <c r="I38" s="319" t="s">
        <v>1558</v>
      </c>
      <c r="J38" s="320" t="s">
        <v>1557</v>
      </c>
      <c r="K38" s="321">
        <v>132912486</v>
      </c>
      <c r="L38" s="322">
        <v>44218</v>
      </c>
      <c r="M38" s="327">
        <v>44218</v>
      </c>
      <c r="N38" s="209">
        <v>-44218</v>
      </c>
      <c r="O38" s="321">
        <v>132912486</v>
      </c>
      <c r="P38" s="288">
        <v>1.3437824568029459</v>
      </c>
      <c r="Q38" s="323">
        <v>178605466.97686717</v>
      </c>
      <c r="R38" s="324">
        <v>178605466.97686717</v>
      </c>
      <c r="S38" s="325">
        <v>1.5486789460928378E-2</v>
      </c>
      <c r="T38" s="272"/>
      <c r="U38" s="187"/>
    </row>
    <row r="39" spans="1:21" s="238" customFormat="1" ht="15" customHeight="1" x14ac:dyDescent="0.35">
      <c r="A39" s="271"/>
      <c r="B39" s="326">
        <v>36</v>
      </c>
      <c r="C39" s="318" t="s">
        <v>1549</v>
      </c>
      <c r="D39" s="318">
        <v>900157306</v>
      </c>
      <c r="E39" s="200" t="s">
        <v>1550</v>
      </c>
      <c r="F39" s="203" t="s">
        <v>1441</v>
      </c>
      <c r="G39" s="203" t="s">
        <v>1031</v>
      </c>
      <c r="H39" s="203" t="s">
        <v>1551</v>
      </c>
      <c r="I39" s="319" t="s">
        <v>1559</v>
      </c>
      <c r="J39" s="320" t="s">
        <v>1560</v>
      </c>
      <c r="K39" s="321">
        <v>40016662</v>
      </c>
      <c r="L39" s="322">
        <v>44225</v>
      </c>
      <c r="M39" s="327">
        <v>44225</v>
      </c>
      <c r="N39" s="209">
        <v>-44225</v>
      </c>
      <c r="O39" s="321">
        <v>40016662</v>
      </c>
      <c r="P39" s="288">
        <v>1.3437824568029459</v>
      </c>
      <c r="Q39" s="323">
        <v>53773688.37541309</v>
      </c>
      <c r="R39" s="324">
        <v>53773688.37541309</v>
      </c>
      <c r="S39" s="325">
        <v>4.6626892474431114E-3</v>
      </c>
      <c r="T39" s="272"/>
    </row>
    <row r="40" spans="1:21" s="238" customFormat="1" ht="15" customHeight="1" x14ac:dyDescent="0.35">
      <c r="A40" s="271"/>
      <c r="B40" s="326">
        <v>37</v>
      </c>
      <c r="C40" s="318" t="s">
        <v>1549</v>
      </c>
      <c r="D40" s="318">
        <v>900157306</v>
      </c>
      <c r="E40" s="200" t="s">
        <v>1550</v>
      </c>
      <c r="F40" s="203" t="s">
        <v>1441</v>
      </c>
      <c r="G40" s="203" t="s">
        <v>1031</v>
      </c>
      <c r="H40" s="203" t="s">
        <v>1551</v>
      </c>
      <c r="I40" s="319" t="s">
        <v>1561</v>
      </c>
      <c r="J40" s="320" t="s">
        <v>1562</v>
      </c>
      <c r="K40" s="321">
        <v>20867355</v>
      </c>
      <c r="L40" s="322">
        <v>44227</v>
      </c>
      <c r="M40" s="327">
        <v>44227</v>
      </c>
      <c r="N40" s="209">
        <v>-44227</v>
      </c>
      <c r="O40" s="321">
        <v>20867355</v>
      </c>
      <c r="P40" s="288">
        <v>1.3437824568029459</v>
      </c>
      <c r="Q40" s="323">
        <v>28041185.568879239</v>
      </c>
      <c r="R40" s="324">
        <v>28041185.568879239</v>
      </c>
      <c r="S40" s="325">
        <v>2.4314369794531652E-3</v>
      </c>
      <c r="T40" s="272"/>
      <c r="U40" s="187"/>
    </row>
    <row r="41" spans="1:21" s="238" customFormat="1" ht="15" customHeight="1" x14ac:dyDescent="0.35">
      <c r="A41" s="271"/>
      <c r="B41" s="326">
        <v>38</v>
      </c>
      <c r="C41" s="318" t="s">
        <v>1549</v>
      </c>
      <c r="D41" s="318">
        <v>900157306</v>
      </c>
      <c r="E41" s="200" t="s">
        <v>1550</v>
      </c>
      <c r="F41" s="203" t="s">
        <v>1441</v>
      </c>
      <c r="G41" s="203" t="s">
        <v>1031</v>
      </c>
      <c r="H41" s="203" t="s">
        <v>1551</v>
      </c>
      <c r="I41" s="319" t="s">
        <v>1563</v>
      </c>
      <c r="J41" s="320" t="s">
        <v>1564</v>
      </c>
      <c r="K41" s="321">
        <v>13816572</v>
      </c>
      <c r="L41" s="322">
        <v>44227</v>
      </c>
      <c r="M41" s="327">
        <v>44227</v>
      </c>
      <c r="N41" s="209">
        <v>-44227</v>
      </c>
      <c r="O41" s="321">
        <v>13816572</v>
      </c>
      <c r="P41" s="288">
        <v>1.3437824568029459</v>
      </c>
      <c r="Q41" s="323">
        <v>18566467.066754792</v>
      </c>
      <c r="R41" s="324">
        <v>18566467.066754792</v>
      </c>
      <c r="S41" s="325">
        <v>1.6098889432837641E-3</v>
      </c>
      <c r="T41" s="272"/>
    </row>
    <row r="42" spans="1:21" s="328" customFormat="1" ht="15" customHeight="1" x14ac:dyDescent="0.35">
      <c r="A42" s="271"/>
      <c r="B42" s="326">
        <v>39</v>
      </c>
      <c r="C42" s="318" t="s">
        <v>1549</v>
      </c>
      <c r="D42" s="318">
        <v>900157306</v>
      </c>
      <c r="E42" s="200" t="s">
        <v>1550</v>
      </c>
      <c r="F42" s="203" t="s">
        <v>1441</v>
      </c>
      <c r="G42" s="203" t="s">
        <v>1031</v>
      </c>
      <c r="H42" s="203" t="s">
        <v>1551</v>
      </c>
      <c r="I42" s="319" t="s">
        <v>1565</v>
      </c>
      <c r="J42" s="320" t="s">
        <v>1566</v>
      </c>
      <c r="K42" s="321">
        <v>25911322</v>
      </c>
      <c r="L42" s="322">
        <v>44227</v>
      </c>
      <c r="M42" s="327">
        <v>44227</v>
      </c>
      <c r="N42" s="209">
        <v>-44227</v>
      </c>
      <c r="O42" s="321">
        <v>25911322</v>
      </c>
      <c r="P42" s="288">
        <v>1.3437824568029459</v>
      </c>
      <c r="Q42" s="323">
        <v>34819179.936172225</v>
      </c>
      <c r="R42" s="324">
        <v>34819179.936172225</v>
      </c>
      <c r="S42" s="325">
        <v>3.0191534335481589E-3</v>
      </c>
      <c r="T42" s="272"/>
      <c r="U42" s="187"/>
    </row>
    <row r="43" spans="1:21" ht="15" customHeight="1" x14ac:dyDescent="0.35">
      <c r="A43" s="271"/>
      <c r="B43" s="326">
        <v>40</v>
      </c>
      <c r="C43" s="318" t="s">
        <v>1549</v>
      </c>
      <c r="D43" s="318">
        <v>900157306</v>
      </c>
      <c r="E43" s="200" t="s">
        <v>1550</v>
      </c>
      <c r="F43" s="203" t="s">
        <v>1441</v>
      </c>
      <c r="G43" s="203" t="s">
        <v>1031</v>
      </c>
      <c r="H43" s="203" t="s">
        <v>1551</v>
      </c>
      <c r="I43" s="319" t="s">
        <v>1567</v>
      </c>
      <c r="J43" s="320" t="s">
        <v>1568</v>
      </c>
      <c r="K43" s="321">
        <v>19179757</v>
      </c>
      <c r="L43" s="322">
        <v>44227</v>
      </c>
      <c r="M43" s="327">
        <v>44227</v>
      </c>
      <c r="N43" s="209">
        <v>-44227</v>
      </c>
      <c r="O43" s="321">
        <v>19179757</v>
      </c>
      <c r="P43" s="288">
        <v>1.3437824568029459</v>
      </c>
      <c r="Q43" s="323">
        <v>25773420.982343499</v>
      </c>
      <c r="R43" s="324">
        <v>25773420.982343499</v>
      </c>
      <c r="S43" s="325">
        <v>2.2348002622625479E-3</v>
      </c>
      <c r="T43" s="272"/>
      <c r="U43" s="238"/>
    </row>
    <row r="44" spans="1:21" ht="15" customHeight="1" x14ac:dyDescent="0.35">
      <c r="A44" s="271"/>
      <c r="B44" s="326">
        <v>41</v>
      </c>
      <c r="C44" s="318" t="s">
        <v>1549</v>
      </c>
      <c r="D44" s="318">
        <v>900157306</v>
      </c>
      <c r="E44" s="200" t="s">
        <v>1550</v>
      </c>
      <c r="F44" s="203" t="s">
        <v>1441</v>
      </c>
      <c r="G44" s="203" t="s">
        <v>1031</v>
      </c>
      <c r="H44" s="203" t="s">
        <v>1551</v>
      </c>
      <c r="I44" s="319" t="s">
        <v>1569</v>
      </c>
      <c r="J44" s="320" t="s">
        <v>1570</v>
      </c>
      <c r="K44" s="321">
        <v>20996580</v>
      </c>
      <c r="L44" s="322">
        <v>44227</v>
      </c>
      <c r="M44" s="327">
        <v>44227</v>
      </c>
      <c r="N44" s="209">
        <v>-44227</v>
      </c>
      <c r="O44" s="321">
        <v>20996580</v>
      </c>
      <c r="P44" s="288">
        <v>1.3437824568029459</v>
      </c>
      <c r="Q44" s="323">
        <v>28214835.856859598</v>
      </c>
      <c r="R44" s="324">
        <v>28214835.856859598</v>
      </c>
      <c r="S44" s="325">
        <v>2.4464941078563493E-3</v>
      </c>
      <c r="T44" s="272"/>
    </row>
    <row r="45" spans="1:21" ht="15" customHeight="1" x14ac:dyDescent="0.35">
      <c r="A45" s="271"/>
      <c r="B45" s="326">
        <v>42</v>
      </c>
      <c r="C45" s="318" t="s">
        <v>1549</v>
      </c>
      <c r="D45" s="318">
        <v>900157306</v>
      </c>
      <c r="E45" s="200" t="s">
        <v>1550</v>
      </c>
      <c r="F45" s="203" t="s">
        <v>1441</v>
      </c>
      <c r="G45" s="203" t="s">
        <v>1031</v>
      </c>
      <c r="H45" s="203" t="s">
        <v>1551</v>
      </c>
      <c r="I45" s="319" t="s">
        <v>1571</v>
      </c>
      <c r="J45" s="320" t="s">
        <v>1572</v>
      </c>
      <c r="K45" s="321">
        <v>13970683</v>
      </c>
      <c r="L45" s="322">
        <v>44227</v>
      </c>
      <c r="M45" s="327">
        <v>44227</v>
      </c>
      <c r="N45" s="209">
        <v>-44227</v>
      </c>
      <c r="O45" s="321">
        <v>13970683</v>
      </c>
      <c r="P45" s="288">
        <v>1.3437824568029459</v>
      </c>
      <c r="Q45" s="323">
        <v>18773558.724955153</v>
      </c>
      <c r="R45" s="324">
        <v>18773558.724955153</v>
      </c>
      <c r="S45" s="325">
        <v>1.6278457559387705E-3</v>
      </c>
      <c r="T45" s="272"/>
      <c r="U45" s="238"/>
    </row>
    <row r="46" spans="1:21" ht="15" customHeight="1" x14ac:dyDescent="0.35">
      <c r="A46" s="271"/>
      <c r="B46" s="326">
        <v>43</v>
      </c>
      <c r="C46" s="318" t="s">
        <v>1549</v>
      </c>
      <c r="D46" s="318">
        <v>900157306</v>
      </c>
      <c r="E46" s="200" t="s">
        <v>1550</v>
      </c>
      <c r="F46" s="203" t="s">
        <v>1441</v>
      </c>
      <c r="G46" s="203" t="s">
        <v>1031</v>
      </c>
      <c r="H46" s="203" t="s">
        <v>1551</v>
      </c>
      <c r="I46" s="319" t="s">
        <v>1573</v>
      </c>
      <c r="J46" s="320" t="s">
        <v>1572</v>
      </c>
      <c r="K46" s="321">
        <v>31552700</v>
      </c>
      <c r="L46" s="322">
        <v>44227</v>
      </c>
      <c r="M46" s="327">
        <v>44227</v>
      </c>
      <c r="N46" s="209">
        <v>-44227</v>
      </c>
      <c r="O46" s="321">
        <v>31552700</v>
      </c>
      <c r="P46" s="288">
        <v>1.3437824568029459</v>
      </c>
      <c r="Q46" s="323">
        <v>42399964.724766314</v>
      </c>
      <c r="R46" s="324">
        <v>42399964.724766314</v>
      </c>
      <c r="S46" s="325">
        <v>3.6764794379350848E-3</v>
      </c>
      <c r="T46" s="272"/>
    </row>
    <row r="47" spans="1:21" ht="15" customHeight="1" x14ac:dyDescent="0.35">
      <c r="A47" s="271"/>
      <c r="B47" s="326">
        <v>44</v>
      </c>
      <c r="C47" s="318" t="s">
        <v>1549</v>
      </c>
      <c r="D47" s="318">
        <v>900157306</v>
      </c>
      <c r="E47" s="200" t="s">
        <v>1550</v>
      </c>
      <c r="F47" s="203" t="s">
        <v>1441</v>
      </c>
      <c r="G47" s="203" t="s">
        <v>1031</v>
      </c>
      <c r="H47" s="203" t="s">
        <v>1551</v>
      </c>
      <c r="I47" s="319" t="s">
        <v>1574</v>
      </c>
      <c r="J47" s="320" t="s">
        <v>1572</v>
      </c>
      <c r="K47" s="321">
        <v>22527018</v>
      </c>
      <c r="L47" s="322">
        <v>44227</v>
      </c>
      <c r="M47" s="327">
        <v>44227</v>
      </c>
      <c r="N47" s="209">
        <v>-44227</v>
      </c>
      <c r="O47" s="321">
        <v>22527018</v>
      </c>
      <c r="P47" s="288">
        <v>1.3437824568029459</v>
      </c>
      <c r="Q47" s="323">
        <v>30271411.592484187</v>
      </c>
      <c r="R47" s="324">
        <v>30271411.592484187</v>
      </c>
      <c r="S47" s="325">
        <v>2.6248187468899185E-3</v>
      </c>
      <c r="T47" s="272"/>
      <c r="U47" s="238"/>
    </row>
    <row r="48" spans="1:21" s="238" customFormat="1" ht="15" customHeight="1" x14ac:dyDescent="0.35">
      <c r="A48" s="271"/>
      <c r="B48" s="326">
        <v>45</v>
      </c>
      <c r="C48" s="318" t="s">
        <v>1549</v>
      </c>
      <c r="D48" s="318">
        <v>900157306</v>
      </c>
      <c r="E48" s="200" t="s">
        <v>1550</v>
      </c>
      <c r="F48" s="203" t="s">
        <v>1441</v>
      </c>
      <c r="G48" s="203" t="s">
        <v>1031</v>
      </c>
      <c r="H48" s="203" t="s">
        <v>1551</v>
      </c>
      <c r="I48" s="319" t="s">
        <v>1575</v>
      </c>
      <c r="J48" s="320" t="s">
        <v>1576</v>
      </c>
      <c r="K48" s="321">
        <v>14151282</v>
      </c>
      <c r="L48" s="322">
        <v>44227</v>
      </c>
      <c r="M48" s="327">
        <v>44227</v>
      </c>
      <c r="N48" s="209">
        <v>-44227</v>
      </c>
      <c r="O48" s="321">
        <v>14151282</v>
      </c>
      <c r="P48" s="288">
        <v>1.3437824568029459</v>
      </c>
      <c r="Q48" s="323">
        <v>19016244.492871307</v>
      </c>
      <c r="R48" s="324">
        <v>19016244.492871307</v>
      </c>
      <c r="S48" s="325">
        <v>1.6488889157955065E-3</v>
      </c>
      <c r="T48" s="272"/>
      <c r="U48" s="187"/>
    </row>
    <row r="49" spans="1:21" ht="15" customHeight="1" x14ac:dyDescent="0.35">
      <c r="A49" s="271"/>
      <c r="B49" s="326">
        <v>46</v>
      </c>
      <c r="C49" s="318" t="s">
        <v>1549</v>
      </c>
      <c r="D49" s="318">
        <v>900157306</v>
      </c>
      <c r="E49" s="200" t="s">
        <v>1550</v>
      </c>
      <c r="F49" s="203" t="s">
        <v>1441</v>
      </c>
      <c r="G49" s="203" t="s">
        <v>1031</v>
      </c>
      <c r="H49" s="203" t="s">
        <v>1551</v>
      </c>
      <c r="I49" s="319" t="s">
        <v>1577</v>
      </c>
      <c r="J49" s="320" t="s">
        <v>1578</v>
      </c>
      <c r="K49" s="321">
        <v>13224154</v>
      </c>
      <c r="L49" s="322">
        <v>44227</v>
      </c>
      <c r="M49" s="327">
        <v>44227</v>
      </c>
      <c r="N49" s="209">
        <v>-44227</v>
      </c>
      <c r="O49" s="321">
        <v>13224154</v>
      </c>
      <c r="P49" s="288">
        <v>1.3437824568029459</v>
      </c>
      <c r="Q49" s="323">
        <v>17770386.151260506</v>
      </c>
      <c r="R49" s="324">
        <v>17770386.151260506</v>
      </c>
      <c r="S49" s="325">
        <v>1.5408611708375829E-3</v>
      </c>
      <c r="T49" s="272"/>
      <c r="U49" s="238"/>
    </row>
    <row r="50" spans="1:21" ht="15" customHeight="1" x14ac:dyDescent="0.35">
      <c r="A50" s="271"/>
      <c r="B50" s="326">
        <v>47</v>
      </c>
      <c r="C50" s="318" t="s">
        <v>1549</v>
      </c>
      <c r="D50" s="318">
        <v>900157306</v>
      </c>
      <c r="E50" s="200" t="s">
        <v>1550</v>
      </c>
      <c r="F50" s="203" t="s">
        <v>1441</v>
      </c>
      <c r="G50" s="203" t="s">
        <v>1031</v>
      </c>
      <c r="H50" s="203" t="s">
        <v>1551</v>
      </c>
      <c r="I50" s="319" t="s">
        <v>1579</v>
      </c>
      <c r="J50" s="320" t="s">
        <v>1580</v>
      </c>
      <c r="K50" s="321">
        <v>23907049</v>
      </c>
      <c r="L50" s="322">
        <v>44227</v>
      </c>
      <c r="M50" s="327">
        <v>44227</v>
      </c>
      <c r="N50" s="209">
        <v>-44227</v>
      </c>
      <c r="O50" s="321">
        <v>23907049</v>
      </c>
      <c r="P50" s="288">
        <v>1.3437824568029459</v>
      </c>
      <c r="Q50" s="323">
        <v>32125873.040128414</v>
      </c>
      <c r="R50" s="324">
        <v>32125873.040128414</v>
      </c>
      <c r="S50" s="325">
        <v>2.78561815851596E-3</v>
      </c>
      <c r="T50" s="272"/>
    </row>
    <row r="51" spans="1:21" ht="15" customHeight="1" x14ac:dyDescent="0.35">
      <c r="A51" s="271"/>
      <c r="B51" s="326">
        <v>48</v>
      </c>
      <c r="C51" s="318" t="s">
        <v>1549</v>
      </c>
      <c r="D51" s="318">
        <v>900157306</v>
      </c>
      <c r="E51" s="200" t="s">
        <v>1550</v>
      </c>
      <c r="F51" s="203" t="s">
        <v>1441</v>
      </c>
      <c r="G51" s="203" t="s">
        <v>1031</v>
      </c>
      <c r="H51" s="203" t="s">
        <v>1551</v>
      </c>
      <c r="I51" s="319" t="s">
        <v>1581</v>
      </c>
      <c r="J51" s="320" t="s">
        <v>1582</v>
      </c>
      <c r="K51" s="321">
        <v>21635970</v>
      </c>
      <c r="L51" s="322">
        <v>44227</v>
      </c>
      <c r="M51" s="327">
        <v>44227</v>
      </c>
      <c r="N51" s="209">
        <v>-44227</v>
      </c>
      <c r="O51" s="321">
        <v>21635970</v>
      </c>
      <c r="P51" s="288">
        <v>1.3437824568029459</v>
      </c>
      <c r="Q51" s="323">
        <v>29074036.921914835</v>
      </c>
      <c r="R51" s="324">
        <v>29074036.921914835</v>
      </c>
      <c r="S51" s="325">
        <v>2.5209949964592683E-3</v>
      </c>
      <c r="T51" s="272"/>
      <c r="U51" s="238"/>
    </row>
    <row r="52" spans="1:21" ht="15" customHeight="1" x14ac:dyDescent="0.35">
      <c r="A52" s="271"/>
      <c r="B52" s="326">
        <v>49</v>
      </c>
      <c r="C52" s="318" t="s">
        <v>1549</v>
      </c>
      <c r="D52" s="318">
        <v>900157306</v>
      </c>
      <c r="E52" s="200" t="s">
        <v>1550</v>
      </c>
      <c r="F52" s="203" t="s">
        <v>1441</v>
      </c>
      <c r="G52" s="203" t="s">
        <v>1031</v>
      </c>
      <c r="H52" s="203" t="s">
        <v>1551</v>
      </c>
      <c r="I52" s="319" t="s">
        <v>1583</v>
      </c>
      <c r="J52" s="320" t="s">
        <v>1584</v>
      </c>
      <c r="K52" s="321">
        <v>1618616</v>
      </c>
      <c r="L52" s="322">
        <v>44227</v>
      </c>
      <c r="M52" s="327">
        <v>44227</v>
      </c>
      <c r="N52" s="209">
        <v>-44227</v>
      </c>
      <c r="O52" s="321">
        <v>1618616</v>
      </c>
      <c r="P52" s="288">
        <v>1.3437824568029459</v>
      </c>
      <c r="Q52" s="323">
        <v>2175067.7851005574</v>
      </c>
      <c r="R52" s="324">
        <v>2175067.7851005574</v>
      </c>
      <c r="S52" s="325">
        <v>1.8859902454980827E-4</v>
      </c>
      <c r="T52" s="272"/>
    </row>
    <row r="53" spans="1:21" ht="15" customHeight="1" x14ac:dyDescent="0.35">
      <c r="A53" s="271"/>
      <c r="B53" s="326">
        <v>50</v>
      </c>
      <c r="C53" s="318" t="s">
        <v>1549</v>
      </c>
      <c r="D53" s="318">
        <v>900157306</v>
      </c>
      <c r="E53" s="200" t="s">
        <v>1550</v>
      </c>
      <c r="F53" s="203" t="s">
        <v>1441</v>
      </c>
      <c r="G53" s="203" t="s">
        <v>1031</v>
      </c>
      <c r="H53" s="203" t="s">
        <v>1551</v>
      </c>
      <c r="I53" s="319" t="s">
        <v>1583</v>
      </c>
      <c r="J53" s="320" t="s">
        <v>1584</v>
      </c>
      <c r="K53" s="321">
        <v>137160807</v>
      </c>
      <c r="L53" s="322">
        <v>44227</v>
      </c>
      <c r="M53" s="327">
        <v>44227</v>
      </c>
      <c r="N53" s="209">
        <v>-44227</v>
      </c>
      <c r="O53" s="321">
        <v>137160807</v>
      </c>
      <c r="P53" s="288">
        <v>1.3437824568029459</v>
      </c>
      <c r="Q53" s="323">
        <v>184314286.2075347</v>
      </c>
      <c r="R53" s="324">
        <v>184314286.2075347</v>
      </c>
      <c r="S53" s="325">
        <v>1.5981798281163976E-2</v>
      </c>
      <c r="T53" s="272"/>
      <c r="U53" s="238"/>
    </row>
    <row r="54" spans="1:21" ht="15" customHeight="1" x14ac:dyDescent="0.35">
      <c r="A54" s="271"/>
      <c r="B54" s="326">
        <v>51</v>
      </c>
      <c r="C54" s="318" t="s">
        <v>1549</v>
      </c>
      <c r="D54" s="318">
        <v>900157306</v>
      </c>
      <c r="E54" s="200" t="s">
        <v>1550</v>
      </c>
      <c r="F54" s="203" t="s">
        <v>1441</v>
      </c>
      <c r="G54" s="203" t="s">
        <v>1031</v>
      </c>
      <c r="H54" s="203" t="s">
        <v>1551</v>
      </c>
      <c r="I54" s="319" t="s">
        <v>1583</v>
      </c>
      <c r="J54" s="320" t="s">
        <v>1584</v>
      </c>
      <c r="K54" s="321">
        <v>103096547</v>
      </c>
      <c r="L54" s="322">
        <v>44227</v>
      </c>
      <c r="M54" s="327">
        <v>44227</v>
      </c>
      <c r="N54" s="209">
        <v>-44227</v>
      </c>
      <c r="O54" s="321">
        <v>103096547</v>
      </c>
      <c r="P54" s="288">
        <v>1.3437824568029459</v>
      </c>
      <c r="Q54" s="323">
        <v>138539331.21556038</v>
      </c>
      <c r="R54" s="324">
        <v>138539331.21556038</v>
      </c>
      <c r="S54" s="325">
        <v>1.20126751488021E-2</v>
      </c>
      <c r="T54" s="272"/>
    </row>
    <row r="55" spans="1:21" ht="15" customHeight="1" x14ac:dyDescent="0.35">
      <c r="A55" s="271"/>
      <c r="B55" s="326">
        <v>52</v>
      </c>
      <c r="C55" s="318" t="s">
        <v>1549</v>
      </c>
      <c r="D55" s="318">
        <v>900157306</v>
      </c>
      <c r="E55" s="200" t="s">
        <v>1550</v>
      </c>
      <c r="F55" s="203" t="s">
        <v>1441</v>
      </c>
      <c r="G55" s="203" t="s">
        <v>1031</v>
      </c>
      <c r="H55" s="203" t="s">
        <v>1551</v>
      </c>
      <c r="I55" s="319" t="s">
        <v>1583</v>
      </c>
      <c r="J55" s="320" t="s">
        <v>1584</v>
      </c>
      <c r="K55" s="321">
        <v>21876928</v>
      </c>
      <c r="L55" s="322">
        <v>44227</v>
      </c>
      <c r="M55" s="327">
        <v>44227</v>
      </c>
      <c r="N55" s="209">
        <v>-44227</v>
      </c>
      <c r="O55" s="321">
        <v>21876928</v>
      </c>
      <c r="P55" s="288">
        <v>1.3437824568029459</v>
      </c>
      <c r="Q55" s="323">
        <v>29397832.055141158</v>
      </c>
      <c r="R55" s="324">
        <v>29397832.055141158</v>
      </c>
      <c r="S55" s="325">
        <v>2.549071108247038E-3</v>
      </c>
      <c r="T55" s="272"/>
      <c r="U55" s="238"/>
    </row>
    <row r="56" spans="1:21" s="238" customFormat="1" ht="15" customHeight="1" x14ac:dyDescent="0.35">
      <c r="A56" s="271"/>
      <c r="B56" s="326">
        <v>53</v>
      </c>
      <c r="C56" s="318" t="s">
        <v>1549</v>
      </c>
      <c r="D56" s="318">
        <v>900157306</v>
      </c>
      <c r="E56" s="200" t="s">
        <v>1550</v>
      </c>
      <c r="F56" s="203" t="s">
        <v>1441</v>
      </c>
      <c r="G56" s="203" t="s">
        <v>1031</v>
      </c>
      <c r="H56" s="203" t="s">
        <v>1551</v>
      </c>
      <c r="I56" s="319" t="s">
        <v>1583</v>
      </c>
      <c r="J56" s="320" t="s">
        <v>1584</v>
      </c>
      <c r="K56" s="321">
        <v>16443704</v>
      </c>
      <c r="L56" s="322">
        <v>44227</v>
      </c>
      <c r="M56" s="327">
        <v>44227</v>
      </c>
      <c r="N56" s="209">
        <v>-44227</v>
      </c>
      <c r="O56" s="321">
        <v>16443704</v>
      </c>
      <c r="P56" s="288">
        <v>1.3437824568029459</v>
      </c>
      <c r="Q56" s="323">
        <v>22096760.960060429</v>
      </c>
      <c r="R56" s="324">
        <v>22096760.960060429</v>
      </c>
      <c r="S56" s="325">
        <v>1.9159989363664884E-3</v>
      </c>
      <c r="T56" s="272"/>
      <c r="U56" s="187"/>
    </row>
    <row r="57" spans="1:21" s="238" customFormat="1" ht="15" customHeight="1" x14ac:dyDescent="0.35">
      <c r="A57" s="271"/>
      <c r="B57" s="326">
        <v>54</v>
      </c>
      <c r="C57" s="318" t="s">
        <v>1549</v>
      </c>
      <c r="D57" s="318">
        <v>900157306</v>
      </c>
      <c r="E57" s="200" t="s">
        <v>1550</v>
      </c>
      <c r="F57" s="203" t="s">
        <v>1441</v>
      </c>
      <c r="G57" s="203" t="s">
        <v>1031</v>
      </c>
      <c r="H57" s="203" t="s">
        <v>1551</v>
      </c>
      <c r="I57" s="319" t="s">
        <v>1585</v>
      </c>
      <c r="J57" s="320" t="s">
        <v>1557</v>
      </c>
      <c r="K57" s="321">
        <v>38111107</v>
      </c>
      <c r="L57" s="322">
        <v>44229</v>
      </c>
      <c r="M57" s="327">
        <v>44229</v>
      </c>
      <c r="N57" s="209">
        <v>-44229</v>
      </c>
      <c r="O57" s="321">
        <v>38111107</v>
      </c>
      <c r="P57" s="288">
        <v>1.3353349596547195</v>
      </c>
      <c r="Q57" s="323">
        <v>50891093.528241694</v>
      </c>
      <c r="R57" s="324">
        <v>50891093.528241694</v>
      </c>
      <c r="S57" s="325">
        <v>4.4127409101669497E-3</v>
      </c>
      <c r="T57" s="272"/>
    </row>
    <row r="58" spans="1:21" ht="15" customHeight="1" x14ac:dyDescent="0.35">
      <c r="A58" s="271"/>
      <c r="B58" s="326">
        <v>55</v>
      </c>
      <c r="C58" s="318" t="s">
        <v>1549</v>
      </c>
      <c r="D58" s="318">
        <v>900157306</v>
      </c>
      <c r="E58" s="200" t="s">
        <v>1550</v>
      </c>
      <c r="F58" s="203" t="s">
        <v>1441</v>
      </c>
      <c r="G58" s="203" t="s">
        <v>1031</v>
      </c>
      <c r="H58" s="203" t="s">
        <v>1551</v>
      </c>
      <c r="I58" s="319" t="s">
        <v>1586</v>
      </c>
      <c r="J58" s="320" t="s">
        <v>1557</v>
      </c>
      <c r="K58" s="321">
        <v>49544439</v>
      </c>
      <c r="L58" s="322">
        <v>44243</v>
      </c>
      <c r="M58" s="327">
        <v>44243</v>
      </c>
      <c r="N58" s="209">
        <v>-44243</v>
      </c>
      <c r="O58" s="321">
        <v>49544439</v>
      </c>
      <c r="P58" s="288">
        <v>1.3353349596547195</v>
      </c>
      <c r="Q58" s="323">
        <v>66158421.453180708</v>
      </c>
      <c r="R58" s="324">
        <v>66158421.453180708</v>
      </c>
      <c r="S58" s="325">
        <v>5.7365631716384128E-3</v>
      </c>
      <c r="T58" s="272"/>
    </row>
    <row r="59" spans="1:21" s="238" customFormat="1" ht="15" customHeight="1" x14ac:dyDescent="0.35">
      <c r="A59" s="271"/>
      <c r="B59" s="326">
        <v>56</v>
      </c>
      <c r="C59" s="318" t="s">
        <v>1549</v>
      </c>
      <c r="D59" s="318">
        <v>900157306</v>
      </c>
      <c r="E59" s="200" t="s">
        <v>1550</v>
      </c>
      <c r="F59" s="203" t="s">
        <v>1441</v>
      </c>
      <c r="G59" s="203" t="s">
        <v>1031</v>
      </c>
      <c r="H59" s="203" t="s">
        <v>1551</v>
      </c>
      <c r="I59" s="319" t="s">
        <v>1587</v>
      </c>
      <c r="J59" s="320" t="s">
        <v>1588</v>
      </c>
      <c r="K59" s="321">
        <v>17972845</v>
      </c>
      <c r="L59" s="322">
        <v>44249</v>
      </c>
      <c r="M59" s="327">
        <v>44249</v>
      </c>
      <c r="N59" s="209">
        <v>-44249</v>
      </c>
      <c r="O59" s="321">
        <v>17972845</v>
      </c>
      <c r="P59" s="288">
        <v>1.3353349596547195</v>
      </c>
      <c r="Q59" s="323">
        <v>23999768.252955526</v>
      </c>
      <c r="R59" s="324">
        <v>23999768.252955526</v>
      </c>
      <c r="S59" s="325">
        <v>2.0810077336139701E-3</v>
      </c>
      <c r="T59" s="272"/>
    </row>
    <row r="60" spans="1:21" ht="15" customHeight="1" x14ac:dyDescent="0.35">
      <c r="A60" s="271"/>
      <c r="B60" s="326">
        <v>57</v>
      </c>
      <c r="C60" s="318" t="s">
        <v>1549</v>
      </c>
      <c r="D60" s="318">
        <v>900157306</v>
      </c>
      <c r="E60" s="200" t="s">
        <v>1550</v>
      </c>
      <c r="F60" s="203" t="s">
        <v>1441</v>
      </c>
      <c r="G60" s="203" t="s">
        <v>1031</v>
      </c>
      <c r="H60" s="203" t="s">
        <v>1551</v>
      </c>
      <c r="I60" s="319" t="s">
        <v>1589</v>
      </c>
      <c r="J60" s="320" t="s">
        <v>1590</v>
      </c>
      <c r="K60" s="321">
        <v>30308763</v>
      </c>
      <c r="L60" s="322">
        <v>44249</v>
      </c>
      <c r="M60" s="327">
        <v>44249</v>
      </c>
      <c r="N60" s="209">
        <v>-44249</v>
      </c>
      <c r="O60" s="321">
        <v>30308763</v>
      </c>
      <c r="P60" s="288">
        <v>1.3353349596547195</v>
      </c>
      <c r="Q60" s="323">
        <v>40472350.817789458</v>
      </c>
      <c r="R60" s="324">
        <v>40472350.817789458</v>
      </c>
      <c r="S60" s="325">
        <v>3.5093370136599386E-3</v>
      </c>
      <c r="T60" s="272"/>
    </row>
    <row r="61" spans="1:21" ht="15" customHeight="1" x14ac:dyDescent="0.35">
      <c r="A61" s="271"/>
      <c r="B61" s="326">
        <v>58</v>
      </c>
      <c r="C61" s="318" t="s">
        <v>1549</v>
      </c>
      <c r="D61" s="318">
        <v>900157306</v>
      </c>
      <c r="E61" s="200" t="s">
        <v>1550</v>
      </c>
      <c r="F61" s="203" t="s">
        <v>1441</v>
      </c>
      <c r="G61" s="203" t="s">
        <v>1031</v>
      </c>
      <c r="H61" s="203" t="s">
        <v>1551</v>
      </c>
      <c r="I61" s="319" t="s">
        <v>1591</v>
      </c>
      <c r="J61" s="320" t="s">
        <v>1592</v>
      </c>
      <c r="K61" s="321">
        <v>28384495</v>
      </c>
      <c r="L61" s="322">
        <v>44249</v>
      </c>
      <c r="M61" s="327">
        <v>44249</v>
      </c>
      <c r="N61" s="209">
        <v>-44249</v>
      </c>
      <c r="O61" s="321">
        <v>28384495</v>
      </c>
      <c r="P61" s="288">
        <v>1.3353349596547195</v>
      </c>
      <c r="Q61" s="323">
        <v>37902808.485644586</v>
      </c>
      <c r="R61" s="324">
        <v>37902808.485644586</v>
      </c>
      <c r="S61" s="325">
        <v>3.2865333011956131E-3</v>
      </c>
      <c r="T61" s="272"/>
    </row>
    <row r="62" spans="1:21" ht="15" customHeight="1" x14ac:dyDescent="0.35">
      <c r="A62" s="271"/>
      <c r="B62" s="326">
        <v>59</v>
      </c>
      <c r="C62" s="318" t="s">
        <v>1549</v>
      </c>
      <c r="D62" s="318">
        <v>900157306</v>
      </c>
      <c r="E62" s="200" t="s">
        <v>1550</v>
      </c>
      <c r="F62" s="203" t="s">
        <v>1441</v>
      </c>
      <c r="G62" s="203" t="s">
        <v>1031</v>
      </c>
      <c r="H62" s="203" t="s">
        <v>1551</v>
      </c>
      <c r="I62" s="319" t="s">
        <v>1593</v>
      </c>
      <c r="J62" s="320" t="s">
        <v>1594</v>
      </c>
      <c r="K62" s="321">
        <v>20354866</v>
      </c>
      <c r="L62" s="322">
        <v>44249</v>
      </c>
      <c r="M62" s="327">
        <v>44249</v>
      </c>
      <c r="N62" s="209">
        <v>-44249</v>
      </c>
      <c r="O62" s="321">
        <v>20354866</v>
      </c>
      <c r="P62" s="288">
        <v>1.3353349596547195</v>
      </c>
      <c r="Q62" s="323">
        <v>27180564.16888722</v>
      </c>
      <c r="R62" s="324">
        <v>27180564.16888722</v>
      </c>
      <c r="S62" s="325">
        <v>2.3568129343282075E-3</v>
      </c>
      <c r="T62" s="272"/>
      <c r="U62" s="238"/>
    </row>
    <row r="63" spans="1:21" ht="15" customHeight="1" x14ac:dyDescent="0.35">
      <c r="A63" s="271"/>
      <c r="B63" s="326">
        <v>60</v>
      </c>
      <c r="C63" s="318" t="s">
        <v>1549</v>
      </c>
      <c r="D63" s="318">
        <v>900157306</v>
      </c>
      <c r="E63" s="200" t="s">
        <v>1550</v>
      </c>
      <c r="F63" s="203" t="s">
        <v>1441</v>
      </c>
      <c r="G63" s="203" t="s">
        <v>1031</v>
      </c>
      <c r="H63" s="203" t="s">
        <v>1551</v>
      </c>
      <c r="I63" s="319" t="s">
        <v>1595</v>
      </c>
      <c r="J63" s="320" t="s">
        <v>1596</v>
      </c>
      <c r="K63" s="321">
        <v>24284340</v>
      </c>
      <c r="L63" s="322">
        <v>44249</v>
      </c>
      <c r="M63" s="327">
        <v>44249</v>
      </c>
      <c r="N63" s="209">
        <v>-44249</v>
      </c>
      <c r="O63" s="321">
        <v>24284340</v>
      </c>
      <c r="P63" s="288">
        <v>1.3353349596547195</v>
      </c>
      <c r="Q63" s="323">
        <v>32427728.174141489</v>
      </c>
      <c r="R63" s="324">
        <v>32427728.174141489</v>
      </c>
      <c r="S63" s="325">
        <v>2.8117918640989266E-3</v>
      </c>
      <c r="T63" s="272"/>
    </row>
    <row r="64" spans="1:21" ht="15" customHeight="1" x14ac:dyDescent="0.35">
      <c r="A64" s="271"/>
      <c r="B64" s="326">
        <v>61</v>
      </c>
      <c r="C64" s="318" t="s">
        <v>1549</v>
      </c>
      <c r="D64" s="318">
        <v>900157306</v>
      </c>
      <c r="E64" s="200" t="s">
        <v>1550</v>
      </c>
      <c r="F64" s="203" t="s">
        <v>1441</v>
      </c>
      <c r="G64" s="203" t="s">
        <v>1031</v>
      </c>
      <c r="H64" s="203" t="s">
        <v>1551</v>
      </c>
      <c r="I64" s="319" t="s">
        <v>1597</v>
      </c>
      <c r="J64" s="320" t="s">
        <v>1598</v>
      </c>
      <c r="K64" s="321">
        <v>15260354</v>
      </c>
      <c r="L64" s="322">
        <v>44249</v>
      </c>
      <c r="M64" s="327">
        <v>44249</v>
      </c>
      <c r="N64" s="209">
        <v>-44249</v>
      </c>
      <c r="O64" s="321">
        <v>15260354</v>
      </c>
      <c r="P64" s="288">
        <v>1.3353349596547195</v>
      </c>
      <c r="Q64" s="323">
        <v>20377684.192906737</v>
      </c>
      <c r="R64" s="324">
        <v>20377684.192906737</v>
      </c>
      <c r="S64" s="325">
        <v>1.7669386617247789E-3</v>
      </c>
      <c r="T64" s="272"/>
    </row>
    <row r="65" spans="1:21" ht="15" customHeight="1" x14ac:dyDescent="0.35">
      <c r="A65" s="271"/>
      <c r="B65" s="326">
        <v>62</v>
      </c>
      <c r="C65" s="318" t="s">
        <v>1549</v>
      </c>
      <c r="D65" s="318">
        <v>900157306</v>
      </c>
      <c r="E65" s="200" t="s">
        <v>1550</v>
      </c>
      <c r="F65" s="203" t="s">
        <v>1441</v>
      </c>
      <c r="G65" s="203" t="s">
        <v>1031</v>
      </c>
      <c r="H65" s="203" t="s">
        <v>1551</v>
      </c>
      <c r="I65" s="319" t="s">
        <v>1599</v>
      </c>
      <c r="J65" s="320" t="s">
        <v>1600</v>
      </c>
      <c r="K65" s="321">
        <v>35218426</v>
      </c>
      <c r="L65" s="322">
        <v>44250</v>
      </c>
      <c r="M65" s="327">
        <v>44250</v>
      </c>
      <c r="N65" s="209">
        <v>-44250</v>
      </c>
      <c r="O65" s="321">
        <v>35218426</v>
      </c>
      <c r="P65" s="288">
        <v>1.3353349596547195</v>
      </c>
      <c r="Q65" s="323">
        <v>47028395.461812727</v>
      </c>
      <c r="R65" s="324">
        <v>47028395.461812727</v>
      </c>
      <c r="S65" s="325">
        <v>4.0778083198131027E-3</v>
      </c>
      <c r="T65" s="272"/>
    </row>
    <row r="66" spans="1:21" ht="15" customHeight="1" x14ac:dyDescent="0.35">
      <c r="A66" s="271"/>
      <c r="B66" s="326">
        <v>63</v>
      </c>
      <c r="C66" s="318" t="s">
        <v>1549</v>
      </c>
      <c r="D66" s="318">
        <v>900157306</v>
      </c>
      <c r="E66" s="200" t="s">
        <v>1550</v>
      </c>
      <c r="F66" s="203" t="s">
        <v>1441</v>
      </c>
      <c r="G66" s="203" t="s">
        <v>1031</v>
      </c>
      <c r="H66" s="203" t="s">
        <v>1551</v>
      </c>
      <c r="I66" s="319" t="s">
        <v>1601</v>
      </c>
      <c r="J66" s="320" t="s">
        <v>1602</v>
      </c>
      <c r="K66" s="321">
        <v>16220287</v>
      </c>
      <c r="L66" s="322">
        <v>44250</v>
      </c>
      <c r="M66" s="327">
        <v>44250</v>
      </c>
      <c r="N66" s="209">
        <v>-44250</v>
      </c>
      <c r="O66" s="321">
        <v>16220287</v>
      </c>
      <c r="P66" s="288">
        <v>1.3353349596547195</v>
      </c>
      <c r="Q66" s="323">
        <v>21659516.286732972</v>
      </c>
      <c r="R66" s="324">
        <v>21659516.286732972</v>
      </c>
      <c r="S66" s="325">
        <v>1.8780856724930385E-3</v>
      </c>
      <c r="T66" s="272"/>
    </row>
    <row r="67" spans="1:21" ht="15" customHeight="1" x14ac:dyDescent="0.35">
      <c r="A67" s="271"/>
      <c r="B67" s="326">
        <v>64</v>
      </c>
      <c r="C67" s="318" t="s">
        <v>1549</v>
      </c>
      <c r="D67" s="318">
        <v>900157306</v>
      </c>
      <c r="E67" s="200" t="s">
        <v>1550</v>
      </c>
      <c r="F67" s="203" t="s">
        <v>1441</v>
      </c>
      <c r="G67" s="203" t="s">
        <v>1031</v>
      </c>
      <c r="H67" s="203" t="s">
        <v>1551</v>
      </c>
      <c r="I67" s="319" t="s">
        <v>1603</v>
      </c>
      <c r="J67" s="320" t="s">
        <v>1604</v>
      </c>
      <c r="K67" s="321">
        <v>13475515</v>
      </c>
      <c r="L67" s="322">
        <v>44250</v>
      </c>
      <c r="M67" s="327">
        <v>44250</v>
      </c>
      <c r="N67" s="209">
        <v>-44250</v>
      </c>
      <c r="O67" s="321">
        <v>13475515</v>
      </c>
      <c r="P67" s="288">
        <v>1.3353349596547195</v>
      </c>
      <c r="Q67" s="323">
        <v>17994326.278851569</v>
      </c>
      <c r="R67" s="324">
        <v>17994326.278851569</v>
      </c>
      <c r="S67" s="325">
        <v>1.5602789057286735E-3</v>
      </c>
      <c r="T67" s="272"/>
      <c r="U67" s="238"/>
    </row>
    <row r="68" spans="1:21" ht="15" customHeight="1" x14ac:dyDescent="0.35">
      <c r="A68" s="271"/>
      <c r="B68" s="326">
        <v>65</v>
      </c>
      <c r="C68" s="318" t="s">
        <v>1549</v>
      </c>
      <c r="D68" s="318">
        <v>900157306</v>
      </c>
      <c r="E68" s="200" t="s">
        <v>1550</v>
      </c>
      <c r="F68" s="203" t="s">
        <v>1441</v>
      </c>
      <c r="G68" s="203" t="s">
        <v>1031</v>
      </c>
      <c r="H68" s="203" t="s">
        <v>1551</v>
      </c>
      <c r="I68" s="319" t="s">
        <v>1605</v>
      </c>
      <c r="J68" s="320" t="s">
        <v>1606</v>
      </c>
      <c r="K68" s="321">
        <v>19527978</v>
      </c>
      <c r="L68" s="322">
        <v>44250</v>
      </c>
      <c r="M68" s="327">
        <v>44250</v>
      </c>
      <c r="N68" s="209">
        <v>-44250</v>
      </c>
      <c r="O68" s="321">
        <v>19527978</v>
      </c>
      <c r="P68" s="288">
        <v>1.3353349596547195</v>
      </c>
      <c r="Q68" s="323">
        <v>26076391.71476825</v>
      </c>
      <c r="R68" s="324">
        <v>26076391.71476825</v>
      </c>
      <c r="S68" s="325">
        <v>2.26107070081801E-3</v>
      </c>
      <c r="T68" s="272"/>
      <c r="U68" s="238"/>
    </row>
    <row r="69" spans="1:21" ht="15" customHeight="1" x14ac:dyDescent="0.35">
      <c r="A69" s="271"/>
      <c r="B69" s="326">
        <v>66</v>
      </c>
      <c r="C69" s="318" t="s">
        <v>1549</v>
      </c>
      <c r="D69" s="318">
        <v>900157306</v>
      </c>
      <c r="E69" s="200" t="s">
        <v>1550</v>
      </c>
      <c r="F69" s="203" t="s">
        <v>1441</v>
      </c>
      <c r="G69" s="203" t="s">
        <v>1031</v>
      </c>
      <c r="H69" s="203" t="s">
        <v>1551</v>
      </c>
      <c r="I69" s="319" t="s">
        <v>1607</v>
      </c>
      <c r="J69" s="320" t="s">
        <v>1608</v>
      </c>
      <c r="K69" s="321">
        <v>18979607</v>
      </c>
      <c r="L69" s="322">
        <v>44250</v>
      </c>
      <c r="M69" s="327">
        <v>44250</v>
      </c>
      <c r="N69" s="209">
        <v>-44250</v>
      </c>
      <c r="O69" s="321">
        <v>18979607</v>
      </c>
      <c r="P69" s="288">
        <v>1.3353349596547195</v>
      </c>
      <c r="Q69" s="323">
        <v>25344132.747607432</v>
      </c>
      <c r="R69" s="324">
        <v>25344132.747607432</v>
      </c>
      <c r="S69" s="325">
        <v>2.1975768971442106E-3</v>
      </c>
      <c r="T69" s="272"/>
    </row>
    <row r="70" spans="1:21" s="238" customFormat="1" ht="15" customHeight="1" x14ac:dyDescent="0.35">
      <c r="A70" s="271"/>
      <c r="B70" s="326">
        <v>67</v>
      </c>
      <c r="C70" s="318" t="s">
        <v>1549</v>
      </c>
      <c r="D70" s="318">
        <v>900157306</v>
      </c>
      <c r="E70" s="200" t="s">
        <v>1550</v>
      </c>
      <c r="F70" s="203" t="s">
        <v>1441</v>
      </c>
      <c r="G70" s="203" t="s">
        <v>1031</v>
      </c>
      <c r="H70" s="203" t="s">
        <v>1551</v>
      </c>
      <c r="I70" s="319" t="s">
        <v>1609</v>
      </c>
      <c r="J70" s="320" t="s">
        <v>1610</v>
      </c>
      <c r="K70" s="321">
        <v>20615041</v>
      </c>
      <c r="L70" s="322">
        <v>44250</v>
      </c>
      <c r="M70" s="327">
        <v>44250</v>
      </c>
      <c r="N70" s="209">
        <v>-44250</v>
      </c>
      <c r="O70" s="321">
        <v>20615041</v>
      </c>
      <c r="P70" s="288">
        <v>1.3353349596547195</v>
      </c>
      <c r="Q70" s="323">
        <v>27527984.942015387</v>
      </c>
      <c r="R70" s="324">
        <v>27527984.942015387</v>
      </c>
      <c r="S70" s="325">
        <v>2.3869376133700076E-3</v>
      </c>
      <c r="T70" s="272"/>
      <c r="U70" s="187"/>
    </row>
    <row r="71" spans="1:21" ht="15" customHeight="1" x14ac:dyDescent="0.35">
      <c r="A71" s="271"/>
      <c r="B71" s="326">
        <v>68</v>
      </c>
      <c r="C71" s="318" t="s">
        <v>1549</v>
      </c>
      <c r="D71" s="318">
        <v>900157306</v>
      </c>
      <c r="E71" s="200" t="s">
        <v>1550</v>
      </c>
      <c r="F71" s="203" t="s">
        <v>1441</v>
      </c>
      <c r="G71" s="203" t="s">
        <v>1031</v>
      </c>
      <c r="H71" s="203" t="s">
        <v>1551</v>
      </c>
      <c r="I71" s="319" t="s">
        <v>1611</v>
      </c>
      <c r="J71" s="320" t="s">
        <v>1557</v>
      </c>
      <c r="K71" s="321">
        <v>219138887</v>
      </c>
      <c r="L71" s="322">
        <v>44253</v>
      </c>
      <c r="M71" s="327">
        <v>44253</v>
      </c>
      <c r="N71" s="209">
        <v>-44253</v>
      </c>
      <c r="O71" s="321">
        <v>219138887</v>
      </c>
      <c r="P71" s="288">
        <v>1.3353349596547195</v>
      </c>
      <c r="Q71" s="323">
        <v>292623816.83092511</v>
      </c>
      <c r="R71" s="324">
        <v>292623816.83092511</v>
      </c>
      <c r="S71" s="325">
        <v>2.5373262751810181E-2</v>
      </c>
      <c r="T71" s="272"/>
      <c r="U71" s="238"/>
    </row>
    <row r="72" spans="1:21" ht="15" customHeight="1" x14ac:dyDescent="0.35">
      <c r="A72" s="271"/>
      <c r="B72" s="326">
        <v>69</v>
      </c>
      <c r="C72" s="318" t="s">
        <v>1549</v>
      </c>
      <c r="D72" s="318">
        <v>900157306</v>
      </c>
      <c r="E72" s="200" t="s">
        <v>1550</v>
      </c>
      <c r="F72" s="203" t="s">
        <v>1441</v>
      </c>
      <c r="G72" s="203" t="s">
        <v>1031</v>
      </c>
      <c r="H72" s="203" t="s">
        <v>1551</v>
      </c>
      <c r="I72" s="319" t="s">
        <v>1612</v>
      </c>
      <c r="J72" s="320" t="s">
        <v>1613</v>
      </c>
      <c r="K72" s="321">
        <v>30448364</v>
      </c>
      <c r="L72" s="322">
        <v>44255</v>
      </c>
      <c r="M72" s="327">
        <v>44255</v>
      </c>
      <c r="N72" s="209">
        <v>-44255</v>
      </c>
      <c r="O72" s="321">
        <v>30448364</v>
      </c>
      <c r="P72" s="288">
        <v>1.3353349596547195</v>
      </c>
      <c r="Q72" s="323">
        <v>40658764.91349221</v>
      </c>
      <c r="R72" s="324">
        <v>40658764.91349221</v>
      </c>
      <c r="S72" s="325">
        <v>3.5255008853575043E-3</v>
      </c>
      <c r="T72" s="272"/>
    </row>
    <row r="73" spans="1:21" ht="15" customHeight="1" x14ac:dyDescent="0.35">
      <c r="A73" s="271"/>
      <c r="B73" s="326">
        <v>70</v>
      </c>
      <c r="C73" s="318" t="s">
        <v>1549</v>
      </c>
      <c r="D73" s="318">
        <v>900157306</v>
      </c>
      <c r="E73" s="200" t="s">
        <v>1550</v>
      </c>
      <c r="F73" s="203" t="s">
        <v>1441</v>
      </c>
      <c r="G73" s="203" t="s">
        <v>1031</v>
      </c>
      <c r="H73" s="203" t="s">
        <v>1551</v>
      </c>
      <c r="I73" s="319" t="s">
        <v>1614</v>
      </c>
      <c r="J73" s="320" t="s">
        <v>1615</v>
      </c>
      <c r="K73" s="321">
        <v>59710748</v>
      </c>
      <c r="L73" s="322">
        <v>44255</v>
      </c>
      <c r="M73" s="327">
        <v>44255</v>
      </c>
      <c r="N73" s="209">
        <v>-44255</v>
      </c>
      <c r="O73" s="321">
        <v>59710748</v>
      </c>
      <c r="P73" s="288">
        <v>1.3353349596547195</v>
      </c>
      <c r="Q73" s="323">
        <v>79733849.271533117</v>
      </c>
      <c r="R73" s="324">
        <v>79733849.271533117</v>
      </c>
      <c r="S73" s="325">
        <v>6.9136816329231623E-3</v>
      </c>
      <c r="T73" s="272"/>
      <c r="U73" s="238"/>
    </row>
    <row r="74" spans="1:21" ht="15" customHeight="1" x14ac:dyDescent="0.35">
      <c r="A74" s="271"/>
      <c r="B74" s="326">
        <v>71</v>
      </c>
      <c r="C74" s="318" t="s">
        <v>1549</v>
      </c>
      <c r="D74" s="318">
        <v>900157306</v>
      </c>
      <c r="E74" s="200" t="s">
        <v>1550</v>
      </c>
      <c r="F74" s="203" t="s">
        <v>1441</v>
      </c>
      <c r="G74" s="203" t="s">
        <v>1031</v>
      </c>
      <c r="H74" s="203" t="s">
        <v>1551</v>
      </c>
      <c r="I74" s="319" t="s">
        <v>1616</v>
      </c>
      <c r="J74" s="320" t="s">
        <v>1617</v>
      </c>
      <c r="K74" s="321">
        <v>27739445</v>
      </c>
      <c r="L74" s="322">
        <v>44255</v>
      </c>
      <c r="M74" s="327">
        <v>44255</v>
      </c>
      <c r="N74" s="209">
        <v>-44255</v>
      </c>
      <c r="O74" s="321">
        <v>27739445</v>
      </c>
      <c r="P74" s="288">
        <v>1.3353349596547195</v>
      </c>
      <c r="Q74" s="323">
        <v>37041450.669919312</v>
      </c>
      <c r="R74" s="324">
        <v>37041450.669919312</v>
      </c>
      <c r="S74" s="325">
        <v>3.2118454018359019E-3</v>
      </c>
      <c r="T74" s="272"/>
    </row>
    <row r="75" spans="1:21" ht="15" customHeight="1" x14ac:dyDescent="0.35">
      <c r="A75" s="271"/>
      <c r="B75" s="326">
        <v>72</v>
      </c>
      <c r="C75" s="318" t="s">
        <v>1549</v>
      </c>
      <c r="D75" s="318">
        <v>900157306</v>
      </c>
      <c r="E75" s="200" t="s">
        <v>1550</v>
      </c>
      <c r="F75" s="203" t="s">
        <v>1441</v>
      </c>
      <c r="G75" s="203" t="s">
        <v>1031</v>
      </c>
      <c r="H75" s="203" t="s">
        <v>1551</v>
      </c>
      <c r="I75" s="319" t="s">
        <v>1618</v>
      </c>
      <c r="J75" s="320" t="s">
        <v>1619</v>
      </c>
      <c r="K75" s="321">
        <v>1781141</v>
      </c>
      <c r="L75" s="322">
        <v>44255</v>
      </c>
      <c r="M75" s="327">
        <v>44255</v>
      </c>
      <c r="N75" s="209">
        <v>-44255</v>
      </c>
      <c r="O75" s="321">
        <v>1781141</v>
      </c>
      <c r="P75" s="288">
        <v>1.3353349596547195</v>
      </c>
      <c r="Q75" s="323">
        <v>2378419.8453743667</v>
      </c>
      <c r="R75" s="324">
        <v>2378419.8453743667</v>
      </c>
      <c r="S75" s="325">
        <v>2.0623157856515872E-4</v>
      </c>
      <c r="T75" s="272"/>
      <c r="U75" s="238"/>
    </row>
    <row r="76" spans="1:21" ht="15" customHeight="1" x14ac:dyDescent="0.35">
      <c r="A76" s="271"/>
      <c r="B76" s="326">
        <v>73</v>
      </c>
      <c r="C76" s="318" t="s">
        <v>1549</v>
      </c>
      <c r="D76" s="318">
        <v>900157306</v>
      </c>
      <c r="E76" s="200" t="s">
        <v>1550</v>
      </c>
      <c r="F76" s="203" t="s">
        <v>1441</v>
      </c>
      <c r="G76" s="203" t="s">
        <v>1031</v>
      </c>
      <c r="H76" s="203" t="s">
        <v>1551</v>
      </c>
      <c r="I76" s="319" t="s">
        <v>1620</v>
      </c>
      <c r="J76" s="320" t="s">
        <v>1621</v>
      </c>
      <c r="K76" s="321">
        <v>14726541</v>
      </c>
      <c r="L76" s="322">
        <v>44255</v>
      </c>
      <c r="M76" s="327">
        <v>44255</v>
      </c>
      <c r="N76" s="209">
        <v>-44255</v>
      </c>
      <c r="O76" s="321">
        <v>14726541</v>
      </c>
      <c r="P76" s="288">
        <v>1.3353349596547195</v>
      </c>
      <c r="Q76" s="323">
        <v>19664865.032088574</v>
      </c>
      <c r="R76" s="324">
        <v>19664865.032088574</v>
      </c>
      <c r="S76" s="325">
        <v>1.7051304737999583E-3</v>
      </c>
      <c r="T76" s="272"/>
    </row>
    <row r="77" spans="1:21" ht="15" customHeight="1" x14ac:dyDescent="0.35">
      <c r="A77" s="271"/>
      <c r="B77" s="326">
        <v>74</v>
      </c>
      <c r="C77" s="318" t="s">
        <v>1549</v>
      </c>
      <c r="D77" s="318">
        <v>900157306</v>
      </c>
      <c r="E77" s="200" t="s">
        <v>1550</v>
      </c>
      <c r="F77" s="203" t="s">
        <v>1441</v>
      </c>
      <c r="G77" s="203" t="s">
        <v>1031</v>
      </c>
      <c r="H77" s="203" t="s">
        <v>1551</v>
      </c>
      <c r="I77" s="319" t="s">
        <v>1622</v>
      </c>
      <c r="J77" s="320" t="s">
        <v>1557</v>
      </c>
      <c r="K77" s="321">
        <v>56213883</v>
      </c>
      <c r="L77" s="322">
        <v>44327</v>
      </c>
      <c r="M77" s="327">
        <v>44327</v>
      </c>
      <c r="N77" s="209">
        <v>-44327</v>
      </c>
      <c r="O77" s="321">
        <v>56213883</v>
      </c>
      <c r="P77" s="288">
        <v>1.3076074972436602</v>
      </c>
      <c r="Q77" s="323">
        <v>73505694.859977931</v>
      </c>
      <c r="R77" s="324">
        <v>73505694.859977931</v>
      </c>
      <c r="S77" s="325">
        <v>6.3736415225361708E-3</v>
      </c>
      <c r="T77" s="272"/>
    </row>
    <row r="78" spans="1:21" ht="15" customHeight="1" x14ac:dyDescent="0.35">
      <c r="A78" s="271"/>
      <c r="B78" s="326">
        <v>75</v>
      </c>
      <c r="C78" s="318" t="s">
        <v>1549</v>
      </c>
      <c r="D78" s="318">
        <v>900157306</v>
      </c>
      <c r="E78" s="200" t="s">
        <v>1550</v>
      </c>
      <c r="F78" s="203" t="s">
        <v>1441</v>
      </c>
      <c r="G78" s="203" t="s">
        <v>1031</v>
      </c>
      <c r="H78" s="203" t="s">
        <v>1551</v>
      </c>
      <c r="I78" s="319" t="s">
        <v>1623</v>
      </c>
      <c r="J78" s="320" t="s">
        <v>1560</v>
      </c>
      <c r="K78" s="321">
        <v>43596856</v>
      </c>
      <c r="L78" s="322">
        <v>44377</v>
      </c>
      <c r="M78" s="327">
        <v>44377</v>
      </c>
      <c r="N78" s="209">
        <v>-44377</v>
      </c>
      <c r="O78" s="321">
        <v>43596856</v>
      </c>
      <c r="P78" s="288">
        <v>1.3083287369001655</v>
      </c>
      <c r="Q78" s="323">
        <v>57039019.543298401</v>
      </c>
      <c r="R78" s="324">
        <v>57039019.543298401</v>
      </c>
      <c r="S78" s="325">
        <v>4.9458244569817811E-3</v>
      </c>
      <c r="T78" s="272"/>
      <c r="U78" s="238"/>
    </row>
    <row r="79" spans="1:21" ht="15" customHeight="1" x14ac:dyDescent="0.35">
      <c r="A79" s="271"/>
      <c r="B79" s="326">
        <v>76</v>
      </c>
      <c r="C79" s="318" t="s">
        <v>1549</v>
      </c>
      <c r="D79" s="318">
        <v>900157306</v>
      </c>
      <c r="E79" s="200" t="s">
        <v>1550</v>
      </c>
      <c r="F79" s="203" t="s">
        <v>1441</v>
      </c>
      <c r="G79" s="203" t="s">
        <v>1031</v>
      </c>
      <c r="H79" s="203" t="s">
        <v>1551</v>
      </c>
      <c r="I79" s="319" t="s">
        <v>1624</v>
      </c>
      <c r="J79" s="320" t="s">
        <v>1625</v>
      </c>
      <c r="K79" s="321">
        <v>98326770</v>
      </c>
      <c r="L79" s="322">
        <v>44462</v>
      </c>
      <c r="M79" s="327">
        <v>44462</v>
      </c>
      <c r="N79" s="209">
        <v>-44462</v>
      </c>
      <c r="O79" s="321">
        <v>98326770</v>
      </c>
      <c r="P79" s="288">
        <v>1.293347873500545</v>
      </c>
      <c r="Q79" s="323">
        <v>127170718.88767719</v>
      </c>
      <c r="R79" s="324">
        <v>127170718.88767719</v>
      </c>
      <c r="S79" s="325">
        <v>1.1026908539498672E-2</v>
      </c>
      <c r="T79" s="272"/>
    </row>
    <row r="80" spans="1:21" ht="15" customHeight="1" x14ac:dyDescent="0.35">
      <c r="A80" s="271"/>
      <c r="B80" s="326">
        <v>77</v>
      </c>
      <c r="C80" s="339" t="s">
        <v>1626</v>
      </c>
      <c r="D80" s="339"/>
      <c r="E80" s="245"/>
      <c r="F80" s="248"/>
      <c r="G80" s="248"/>
      <c r="H80" s="248"/>
      <c r="I80" s="340"/>
      <c r="J80" s="341"/>
      <c r="K80" s="342">
        <v>1822121541</v>
      </c>
      <c r="L80" s="343"/>
      <c r="M80" s="344"/>
      <c r="N80" s="299"/>
      <c r="O80" s="342">
        <v>1822121541</v>
      </c>
      <c r="P80" s="345"/>
      <c r="Q80" s="346">
        <v>2434052571.5195212</v>
      </c>
      <c r="R80" s="347">
        <v>2434052571.5195212</v>
      </c>
      <c r="S80" s="348">
        <v>0.21105546403479603</v>
      </c>
      <c r="T80" s="272"/>
    </row>
    <row r="81" spans="1:21" ht="15" customHeight="1" x14ac:dyDescent="0.35">
      <c r="A81" s="271"/>
      <c r="B81" s="326">
        <v>78</v>
      </c>
      <c r="C81" s="318" t="s">
        <v>1627</v>
      </c>
      <c r="D81" s="318">
        <v>860529703</v>
      </c>
      <c r="E81" s="200" t="s">
        <v>1628</v>
      </c>
      <c r="F81" s="203" t="s">
        <v>1441</v>
      </c>
      <c r="G81" s="203" t="s">
        <v>1031</v>
      </c>
      <c r="H81" s="203" t="s">
        <v>1032</v>
      </c>
      <c r="I81" s="319">
        <v>5678</v>
      </c>
      <c r="J81" s="320" t="s">
        <v>1629</v>
      </c>
      <c r="K81" s="321">
        <v>627713</v>
      </c>
      <c r="L81" s="322">
        <v>45282</v>
      </c>
      <c r="M81" s="327">
        <v>45282</v>
      </c>
      <c r="N81" s="209">
        <v>-45282</v>
      </c>
      <c r="O81" s="321">
        <v>627713</v>
      </c>
      <c r="P81" s="288">
        <v>1.0334011036886437</v>
      </c>
      <c r="Q81" s="323">
        <v>648679.30699970957</v>
      </c>
      <c r="R81" s="324">
        <v>648679.30699970957</v>
      </c>
      <c r="S81" s="325">
        <v>5.6246653729062897E-5</v>
      </c>
      <c r="T81" s="277"/>
      <c r="U81" s="238"/>
    </row>
    <row r="82" spans="1:21" ht="15" customHeight="1" x14ac:dyDescent="0.35">
      <c r="A82" s="271"/>
      <c r="B82" s="326">
        <v>79</v>
      </c>
      <c r="C82" s="318" t="s">
        <v>1627</v>
      </c>
      <c r="D82" s="318">
        <v>860529703</v>
      </c>
      <c r="E82" s="200" t="s">
        <v>1628</v>
      </c>
      <c r="F82" s="203" t="s">
        <v>1441</v>
      </c>
      <c r="G82" s="203" t="s">
        <v>1031</v>
      </c>
      <c r="H82" s="203" t="s">
        <v>1032</v>
      </c>
      <c r="I82" s="319">
        <v>4819</v>
      </c>
      <c r="J82" s="320" t="s">
        <v>1629</v>
      </c>
      <c r="K82" s="321">
        <v>2142680</v>
      </c>
      <c r="L82" s="322">
        <v>44900</v>
      </c>
      <c r="M82" s="327">
        <v>44900</v>
      </c>
      <c r="N82" s="209">
        <v>-44900</v>
      </c>
      <c r="O82" s="321">
        <v>2142680</v>
      </c>
      <c r="P82" s="288">
        <v>1.1292549393001665</v>
      </c>
      <c r="Q82" s="323">
        <v>2419631.9733396806</v>
      </c>
      <c r="R82" s="324">
        <v>2419631.9733396806</v>
      </c>
      <c r="S82" s="325">
        <v>2.0980506128009892E-4</v>
      </c>
      <c r="T82" s="330"/>
      <c r="U82" s="328"/>
    </row>
    <row r="83" spans="1:21" ht="15" customHeight="1" x14ac:dyDescent="0.35">
      <c r="A83" s="271"/>
      <c r="B83" s="326">
        <v>80</v>
      </c>
      <c r="C83" s="318" t="s">
        <v>1627</v>
      </c>
      <c r="D83" s="318">
        <v>860529703</v>
      </c>
      <c r="E83" s="200" t="s">
        <v>1628</v>
      </c>
      <c r="F83" s="203" t="s">
        <v>1441</v>
      </c>
      <c r="G83" s="203" t="s">
        <v>1031</v>
      </c>
      <c r="H83" s="203" t="s">
        <v>1032</v>
      </c>
      <c r="I83" s="319">
        <v>4843</v>
      </c>
      <c r="J83" s="320" t="s">
        <v>1629</v>
      </c>
      <c r="K83" s="321">
        <v>3051242</v>
      </c>
      <c r="L83" s="322">
        <v>44902</v>
      </c>
      <c r="M83" s="327">
        <v>44902</v>
      </c>
      <c r="N83" s="209">
        <v>-44902</v>
      </c>
      <c r="O83" s="321">
        <v>3051242</v>
      </c>
      <c r="P83" s="288">
        <v>1.1292549393001665</v>
      </c>
      <c r="Q83" s="323">
        <v>3445630.0995001188</v>
      </c>
      <c r="R83" s="324">
        <v>3445630.0995001188</v>
      </c>
      <c r="S83" s="325">
        <v>2.9876883845950477E-4</v>
      </c>
      <c r="T83" s="330"/>
      <c r="U83" s="328"/>
    </row>
    <row r="84" spans="1:21" ht="15" customHeight="1" x14ac:dyDescent="0.35">
      <c r="A84" s="271"/>
      <c r="B84" s="326">
        <v>81</v>
      </c>
      <c r="C84" s="318" t="s">
        <v>1627</v>
      </c>
      <c r="D84" s="318">
        <v>860529703</v>
      </c>
      <c r="E84" s="200" t="s">
        <v>1628</v>
      </c>
      <c r="F84" s="203" t="s">
        <v>1441</v>
      </c>
      <c r="G84" s="203" t="s">
        <v>1031</v>
      </c>
      <c r="H84" s="203" t="s">
        <v>1032</v>
      </c>
      <c r="I84" s="319">
        <v>4654</v>
      </c>
      <c r="J84" s="320" t="s">
        <v>1629</v>
      </c>
      <c r="K84" s="321">
        <v>2142680</v>
      </c>
      <c r="L84" s="322">
        <v>44866</v>
      </c>
      <c r="M84" s="327">
        <v>44866</v>
      </c>
      <c r="N84" s="209">
        <v>-44866</v>
      </c>
      <c r="O84" s="321">
        <v>2142680</v>
      </c>
      <c r="P84" s="288">
        <v>1.1434999196529005</v>
      </c>
      <c r="Q84" s="323">
        <v>2450154.4078418771</v>
      </c>
      <c r="R84" s="324">
        <v>2450154.4078418771</v>
      </c>
      <c r="S84" s="325">
        <v>2.124516460961825E-4</v>
      </c>
      <c r="T84" s="330"/>
      <c r="U84" s="328"/>
    </row>
    <row r="85" spans="1:21" ht="15" customHeight="1" x14ac:dyDescent="0.35">
      <c r="A85" s="271"/>
      <c r="B85" s="326">
        <v>82</v>
      </c>
      <c r="C85" s="318" t="s">
        <v>1627</v>
      </c>
      <c r="D85" s="318">
        <v>860529703</v>
      </c>
      <c r="E85" s="200" t="s">
        <v>1628</v>
      </c>
      <c r="F85" s="203" t="s">
        <v>1441</v>
      </c>
      <c r="G85" s="203" t="s">
        <v>1031</v>
      </c>
      <c r="H85" s="203" t="s">
        <v>1032</v>
      </c>
      <c r="I85" s="319">
        <v>4656</v>
      </c>
      <c r="J85" s="320" t="s">
        <v>1629</v>
      </c>
      <c r="K85" s="321">
        <v>3051242</v>
      </c>
      <c r="L85" s="322">
        <v>44866</v>
      </c>
      <c r="M85" s="327">
        <v>44866</v>
      </c>
      <c r="N85" s="209">
        <v>-44866</v>
      </c>
      <c r="O85" s="321">
        <v>3051242</v>
      </c>
      <c r="P85" s="288">
        <v>1.1434999196529005</v>
      </c>
      <c r="Q85" s="323">
        <v>3489094.9818415553</v>
      </c>
      <c r="R85" s="324">
        <v>3489094.9818415553</v>
      </c>
      <c r="S85" s="325">
        <v>3.0253765636390314E-4</v>
      </c>
      <c r="T85" s="330"/>
      <c r="U85" s="328"/>
    </row>
    <row r="86" spans="1:21" s="238" customFormat="1" ht="15" customHeight="1" x14ac:dyDescent="0.35">
      <c r="A86" s="271"/>
      <c r="B86" s="326">
        <v>83</v>
      </c>
      <c r="C86" s="318" t="s">
        <v>1627</v>
      </c>
      <c r="D86" s="318">
        <v>860529703</v>
      </c>
      <c r="E86" s="200" t="s">
        <v>1628</v>
      </c>
      <c r="F86" s="203" t="s">
        <v>1441</v>
      </c>
      <c r="G86" s="203" t="s">
        <v>1031</v>
      </c>
      <c r="H86" s="203" t="s">
        <v>1032</v>
      </c>
      <c r="I86" s="319">
        <v>4490</v>
      </c>
      <c r="J86" s="320" t="s">
        <v>1629</v>
      </c>
      <c r="K86" s="321">
        <v>2142680</v>
      </c>
      <c r="L86" s="322">
        <v>44838</v>
      </c>
      <c r="M86" s="327">
        <v>44838</v>
      </c>
      <c r="N86" s="209">
        <v>-44838</v>
      </c>
      <c r="O86" s="321">
        <v>2142680</v>
      </c>
      <c r="P86" s="288">
        <v>1.1522953606995383</v>
      </c>
      <c r="Q86" s="323">
        <v>2469000.2234636866</v>
      </c>
      <c r="R86" s="324">
        <v>2469000.2234636866</v>
      </c>
      <c r="S86" s="325">
        <v>2.1408575721100208E-4</v>
      </c>
      <c r="T86" s="272"/>
      <c r="U86" s="187"/>
    </row>
    <row r="87" spans="1:21" s="238" customFormat="1" ht="15" customHeight="1" x14ac:dyDescent="0.35">
      <c r="A87" s="271"/>
      <c r="B87" s="326">
        <v>84</v>
      </c>
      <c r="C87" s="318" t="s">
        <v>1627</v>
      </c>
      <c r="D87" s="318">
        <v>860529703</v>
      </c>
      <c r="E87" s="200" t="s">
        <v>1628</v>
      </c>
      <c r="F87" s="203" t="s">
        <v>1441</v>
      </c>
      <c r="G87" s="203" t="s">
        <v>1031</v>
      </c>
      <c r="H87" s="203" t="s">
        <v>1032</v>
      </c>
      <c r="I87" s="319">
        <v>4492</v>
      </c>
      <c r="J87" s="320" t="s">
        <v>1629</v>
      </c>
      <c r="K87" s="321">
        <v>3051242</v>
      </c>
      <c r="L87" s="322">
        <v>44838</v>
      </c>
      <c r="M87" s="327">
        <v>44838</v>
      </c>
      <c r="N87" s="209">
        <v>-44838</v>
      </c>
      <c r="O87" s="321">
        <v>3051242</v>
      </c>
      <c r="P87" s="288">
        <v>1.1522953606995383</v>
      </c>
      <c r="Q87" s="323">
        <v>3515932.0009715809</v>
      </c>
      <c r="R87" s="324">
        <v>3515932.0009715809</v>
      </c>
      <c r="S87" s="325">
        <v>3.0486468068214218E-4</v>
      </c>
      <c r="T87" s="272"/>
    </row>
    <row r="88" spans="1:21" ht="15" customHeight="1" x14ac:dyDescent="0.35">
      <c r="A88" s="271"/>
      <c r="B88" s="326">
        <v>85</v>
      </c>
      <c r="C88" s="318" t="s">
        <v>1627</v>
      </c>
      <c r="D88" s="318">
        <v>860529703</v>
      </c>
      <c r="E88" s="200" t="s">
        <v>1628</v>
      </c>
      <c r="F88" s="203" t="s">
        <v>1441</v>
      </c>
      <c r="G88" s="203" t="s">
        <v>1031</v>
      </c>
      <c r="H88" s="203" t="s">
        <v>1032</v>
      </c>
      <c r="I88" s="319">
        <v>4305</v>
      </c>
      <c r="J88" s="320" t="s">
        <v>1629</v>
      </c>
      <c r="K88" s="321">
        <v>2142680</v>
      </c>
      <c r="L88" s="322">
        <v>44805</v>
      </c>
      <c r="M88" s="327">
        <v>44805</v>
      </c>
      <c r="N88" s="209">
        <v>-44805</v>
      </c>
      <c r="O88" s="321">
        <v>2142680</v>
      </c>
      <c r="P88" s="288">
        <v>1.1605642991111473</v>
      </c>
      <c r="Q88" s="323">
        <v>2486717.9124194733</v>
      </c>
      <c r="R88" s="324">
        <v>2486717.9124194733</v>
      </c>
      <c r="S88" s="325">
        <v>2.1562204903474575E-4</v>
      </c>
      <c r="T88" s="272"/>
    </row>
    <row r="89" spans="1:21" ht="15" customHeight="1" x14ac:dyDescent="0.35">
      <c r="A89" s="271"/>
      <c r="B89" s="326">
        <v>86</v>
      </c>
      <c r="C89" s="318" t="s">
        <v>1627</v>
      </c>
      <c r="D89" s="318">
        <v>860529703</v>
      </c>
      <c r="E89" s="200" t="s">
        <v>1628</v>
      </c>
      <c r="F89" s="203" t="s">
        <v>1441</v>
      </c>
      <c r="G89" s="203" t="s">
        <v>1031</v>
      </c>
      <c r="H89" s="203" t="s">
        <v>1032</v>
      </c>
      <c r="I89" s="319">
        <v>4307</v>
      </c>
      <c r="J89" s="320" t="s">
        <v>1629</v>
      </c>
      <c r="K89" s="321">
        <v>3051242</v>
      </c>
      <c r="L89" s="322">
        <v>44805</v>
      </c>
      <c r="M89" s="327">
        <v>44805</v>
      </c>
      <c r="N89" s="209">
        <v>-44805</v>
      </c>
      <c r="O89" s="321">
        <v>3051242</v>
      </c>
      <c r="P89" s="288">
        <v>1.1605642991111473</v>
      </c>
      <c r="Q89" s="323">
        <v>3541162.5331484955</v>
      </c>
      <c r="R89" s="324">
        <v>3541162.5331484955</v>
      </c>
      <c r="S89" s="325">
        <v>3.0705240733141473E-4</v>
      </c>
      <c r="T89" s="272"/>
      <c r="U89" s="238"/>
    </row>
    <row r="90" spans="1:21" ht="15" customHeight="1" x14ac:dyDescent="0.35">
      <c r="A90" s="271"/>
      <c r="B90" s="326">
        <v>87</v>
      </c>
      <c r="C90" s="318" t="s">
        <v>1627</v>
      </c>
      <c r="D90" s="318">
        <v>860529703</v>
      </c>
      <c r="E90" s="200" t="s">
        <v>1628</v>
      </c>
      <c r="F90" s="203" t="s">
        <v>1441</v>
      </c>
      <c r="G90" s="203" t="s">
        <v>1031</v>
      </c>
      <c r="H90" s="203" t="s">
        <v>1032</v>
      </c>
      <c r="I90" s="319">
        <v>4246</v>
      </c>
      <c r="J90" s="320" t="s">
        <v>1629</v>
      </c>
      <c r="K90" s="321">
        <v>8872164</v>
      </c>
      <c r="L90" s="322">
        <v>44825</v>
      </c>
      <c r="M90" s="327">
        <v>44825</v>
      </c>
      <c r="N90" s="209">
        <v>-44825</v>
      </c>
      <c r="O90" s="321">
        <v>8872164</v>
      </c>
      <c r="P90" s="288">
        <v>1.1605642991111473</v>
      </c>
      <c r="Q90" s="323">
        <v>10296716.794259153</v>
      </c>
      <c r="R90" s="324">
        <v>10296716.794259153</v>
      </c>
      <c r="S90" s="325">
        <v>8.9282309119994858E-4</v>
      </c>
      <c r="T90" s="272"/>
    </row>
    <row r="91" spans="1:21" s="238" customFormat="1" ht="15" customHeight="1" x14ac:dyDescent="0.35">
      <c r="A91" s="271"/>
      <c r="B91" s="326">
        <v>88</v>
      </c>
      <c r="C91" s="318" t="s">
        <v>1627</v>
      </c>
      <c r="D91" s="318">
        <v>860529703</v>
      </c>
      <c r="E91" s="200" t="s">
        <v>1628</v>
      </c>
      <c r="F91" s="203" t="s">
        <v>1441</v>
      </c>
      <c r="G91" s="203" t="s">
        <v>1031</v>
      </c>
      <c r="H91" s="203" t="s">
        <v>1032</v>
      </c>
      <c r="I91" s="319">
        <v>5808</v>
      </c>
      <c r="J91" s="320" t="s">
        <v>1629</v>
      </c>
      <c r="K91" s="321">
        <v>7510410</v>
      </c>
      <c r="L91" s="322">
        <v>45383</v>
      </c>
      <c r="M91" s="327">
        <v>45383</v>
      </c>
      <c r="N91" s="209">
        <v>-45383</v>
      </c>
      <c r="O91" s="321">
        <v>7510410</v>
      </c>
      <c r="P91" s="288">
        <v>1</v>
      </c>
      <c r="Q91" s="323">
        <v>7510410</v>
      </c>
      <c r="R91" s="324">
        <v>7510410</v>
      </c>
      <c r="S91" s="325">
        <v>6.5122384215885029E-4</v>
      </c>
      <c r="T91" s="272"/>
      <c r="U91" s="187"/>
    </row>
    <row r="92" spans="1:21" s="238" customFormat="1" ht="15" customHeight="1" x14ac:dyDescent="0.35">
      <c r="A92" s="271"/>
      <c r="B92" s="326">
        <v>89</v>
      </c>
      <c r="C92" s="318" t="s">
        <v>1627</v>
      </c>
      <c r="D92" s="318">
        <v>860529703</v>
      </c>
      <c r="E92" s="200" t="s">
        <v>1628</v>
      </c>
      <c r="F92" s="203" t="s">
        <v>1441</v>
      </c>
      <c r="G92" s="203" t="s">
        <v>1031</v>
      </c>
      <c r="H92" s="203" t="s">
        <v>1032</v>
      </c>
      <c r="I92" s="319" t="s">
        <v>1630</v>
      </c>
      <c r="J92" s="320" t="s">
        <v>1629</v>
      </c>
      <c r="K92" s="321">
        <v>7510410</v>
      </c>
      <c r="L92" s="322">
        <v>45415</v>
      </c>
      <c r="M92" s="327">
        <v>45415</v>
      </c>
      <c r="N92" s="209">
        <v>-45415</v>
      </c>
      <c r="O92" s="321">
        <v>7510410</v>
      </c>
      <c r="P92" s="288">
        <v>1</v>
      </c>
      <c r="Q92" s="323">
        <v>7510410</v>
      </c>
      <c r="R92" s="324">
        <v>7510410</v>
      </c>
      <c r="S92" s="325">
        <v>6.5122384215885029E-4</v>
      </c>
      <c r="T92" s="272"/>
      <c r="U92" s="187"/>
    </row>
    <row r="93" spans="1:21" s="238" customFormat="1" ht="15" customHeight="1" x14ac:dyDescent="0.35">
      <c r="A93" s="271"/>
      <c r="B93" s="326">
        <v>90</v>
      </c>
      <c r="C93" s="339" t="s">
        <v>1631</v>
      </c>
      <c r="D93" s="339"/>
      <c r="E93" s="245"/>
      <c r="F93" s="248"/>
      <c r="G93" s="248"/>
      <c r="H93" s="248"/>
      <c r="I93" s="340"/>
      <c r="J93" s="341"/>
      <c r="K93" s="342">
        <v>45296385</v>
      </c>
      <c r="L93" s="343"/>
      <c r="M93" s="344"/>
      <c r="N93" s="299"/>
      <c r="O93" s="342">
        <v>45296385</v>
      </c>
      <c r="P93" s="345"/>
      <c r="Q93" s="346">
        <v>49783540.233785331</v>
      </c>
      <c r="R93" s="347">
        <v>49783540.233785331</v>
      </c>
      <c r="S93" s="348">
        <v>4.3167055257057069E-3</v>
      </c>
      <c r="T93" s="272"/>
      <c r="U93" s="187"/>
    </row>
    <row r="94" spans="1:21" s="238" customFormat="1" ht="15" customHeight="1" x14ac:dyDescent="0.35">
      <c r="A94" s="271"/>
      <c r="B94" s="326">
        <v>91</v>
      </c>
      <c r="C94" s="318" t="s">
        <v>1632</v>
      </c>
      <c r="D94" s="318">
        <v>900441094</v>
      </c>
      <c r="E94" s="200" t="s">
        <v>1633</v>
      </c>
      <c r="F94" s="203" t="s">
        <v>1441</v>
      </c>
      <c r="G94" s="203" t="s">
        <v>1031</v>
      </c>
      <c r="H94" s="203" t="s">
        <v>1032</v>
      </c>
      <c r="I94" s="319">
        <v>4226</v>
      </c>
      <c r="J94" s="320" t="s">
        <v>1634</v>
      </c>
      <c r="K94" s="321">
        <v>1854227</v>
      </c>
      <c r="L94" s="322">
        <v>45429</v>
      </c>
      <c r="M94" s="208">
        <v>45429</v>
      </c>
      <c r="N94" s="209">
        <v>-45429</v>
      </c>
      <c r="O94" s="321">
        <v>1854227</v>
      </c>
      <c r="P94" s="288">
        <v>1</v>
      </c>
      <c r="Q94" s="323">
        <v>1854227</v>
      </c>
      <c r="R94" s="324">
        <v>1854227</v>
      </c>
      <c r="S94" s="325">
        <v>1.6077908278971169E-4</v>
      </c>
      <c r="T94" s="272"/>
      <c r="U94" s="187"/>
    </row>
    <row r="95" spans="1:21" s="238" customFormat="1" ht="15" customHeight="1" x14ac:dyDescent="0.35">
      <c r="A95" s="271"/>
      <c r="B95" s="326">
        <v>92</v>
      </c>
      <c r="C95" s="318" t="s">
        <v>1632</v>
      </c>
      <c r="D95" s="318">
        <v>900441094</v>
      </c>
      <c r="E95" s="200" t="s">
        <v>1633</v>
      </c>
      <c r="F95" s="203" t="s">
        <v>1441</v>
      </c>
      <c r="G95" s="203" t="s">
        <v>1031</v>
      </c>
      <c r="H95" s="203" t="s">
        <v>1032</v>
      </c>
      <c r="I95" s="319">
        <v>4342</v>
      </c>
      <c r="J95" s="320" t="s">
        <v>1634</v>
      </c>
      <c r="K95" s="321">
        <v>1835623</v>
      </c>
      <c r="L95" s="322">
        <v>45429</v>
      </c>
      <c r="M95" s="208">
        <v>45429</v>
      </c>
      <c r="N95" s="209">
        <v>-45429</v>
      </c>
      <c r="O95" s="321">
        <v>1835623</v>
      </c>
      <c r="P95" s="288">
        <v>1</v>
      </c>
      <c r="Q95" s="323">
        <v>1835623</v>
      </c>
      <c r="R95" s="324">
        <v>1835623</v>
      </c>
      <c r="S95" s="325">
        <v>1.5916593938482124E-4</v>
      </c>
      <c r="T95" s="272"/>
      <c r="U95" s="187"/>
    </row>
    <row r="96" spans="1:21" s="279" customFormat="1" ht="15" customHeight="1" x14ac:dyDescent="0.35">
      <c r="A96" s="271"/>
      <c r="B96" s="326">
        <v>93</v>
      </c>
      <c r="C96" s="318" t="s">
        <v>1632</v>
      </c>
      <c r="D96" s="318">
        <v>900441094</v>
      </c>
      <c r="E96" s="200" t="s">
        <v>1633</v>
      </c>
      <c r="F96" s="203" t="s">
        <v>1441</v>
      </c>
      <c r="G96" s="203" t="s">
        <v>1031</v>
      </c>
      <c r="H96" s="203" t="s">
        <v>1032</v>
      </c>
      <c r="I96" s="319">
        <v>3836</v>
      </c>
      <c r="J96" s="320" t="s">
        <v>1634</v>
      </c>
      <c r="K96" s="321">
        <v>1856474</v>
      </c>
      <c r="L96" s="322">
        <v>45266</v>
      </c>
      <c r="M96" s="208">
        <v>45266</v>
      </c>
      <c r="N96" s="209">
        <v>-45266</v>
      </c>
      <c r="O96" s="321">
        <v>1856474</v>
      </c>
      <c r="P96" s="288">
        <v>1.0334011036886437</v>
      </c>
      <c r="Q96" s="323">
        <v>1918482.2805692712</v>
      </c>
      <c r="R96" s="324">
        <v>1918482.2805692712</v>
      </c>
      <c r="S96" s="325">
        <v>1.663506255804935E-4</v>
      </c>
      <c r="T96" s="272"/>
      <c r="U96" s="187"/>
    </row>
    <row r="97" spans="1:21" s="238" customFormat="1" ht="15" customHeight="1" x14ac:dyDescent="0.35">
      <c r="A97" s="271"/>
      <c r="B97" s="326">
        <v>94</v>
      </c>
      <c r="C97" s="318" t="s">
        <v>1632</v>
      </c>
      <c r="D97" s="318">
        <v>900441094</v>
      </c>
      <c r="E97" s="200" t="s">
        <v>1633</v>
      </c>
      <c r="F97" s="203" t="s">
        <v>1441</v>
      </c>
      <c r="G97" s="203" t="s">
        <v>1031</v>
      </c>
      <c r="H97" s="203" t="s">
        <v>1032</v>
      </c>
      <c r="I97" s="319">
        <v>3718</v>
      </c>
      <c r="J97" s="320" t="s">
        <v>1634</v>
      </c>
      <c r="K97" s="321">
        <v>1942151</v>
      </c>
      <c r="L97" s="322">
        <v>45237</v>
      </c>
      <c r="M97" s="208">
        <v>45237</v>
      </c>
      <c r="N97" s="209">
        <v>-45237</v>
      </c>
      <c r="O97" s="321">
        <v>1942151</v>
      </c>
      <c r="P97" s="288">
        <v>1.0381501203588883</v>
      </c>
      <c r="Q97" s="323">
        <v>2016244.2944051353</v>
      </c>
      <c r="R97" s="324">
        <v>2016244.2944051353</v>
      </c>
      <c r="S97" s="325">
        <v>1.7482752021971801E-4</v>
      </c>
      <c r="T97" s="272"/>
      <c r="U97" s="187"/>
    </row>
    <row r="98" spans="1:21" ht="15" customHeight="1" x14ac:dyDescent="0.35">
      <c r="A98" s="271"/>
      <c r="B98" s="326">
        <v>95</v>
      </c>
      <c r="C98" s="318" t="s">
        <v>1632</v>
      </c>
      <c r="D98" s="318">
        <v>900441094</v>
      </c>
      <c r="E98" s="200" t="s">
        <v>1633</v>
      </c>
      <c r="F98" s="203" t="s">
        <v>1441</v>
      </c>
      <c r="G98" s="203" t="s">
        <v>1031</v>
      </c>
      <c r="H98" s="203" t="s">
        <v>1032</v>
      </c>
      <c r="I98" s="319" t="s">
        <v>1635</v>
      </c>
      <c r="J98" s="320" t="s">
        <v>1636</v>
      </c>
      <c r="K98" s="321">
        <v>980000</v>
      </c>
      <c r="L98" s="322">
        <v>45428</v>
      </c>
      <c r="M98" s="327">
        <v>45428</v>
      </c>
      <c r="N98" s="209">
        <v>-45428</v>
      </c>
      <c r="O98" s="321">
        <v>980000</v>
      </c>
      <c r="P98" s="288">
        <v>1</v>
      </c>
      <c r="Q98" s="323">
        <v>980000</v>
      </c>
      <c r="R98" s="324">
        <v>980000</v>
      </c>
      <c r="S98" s="325">
        <v>8.4975302988208814E-5</v>
      </c>
      <c r="T98" s="272"/>
      <c r="U98" s="238"/>
    </row>
    <row r="99" spans="1:21" ht="15" customHeight="1" x14ac:dyDescent="0.35">
      <c r="A99" s="271"/>
      <c r="B99" s="326">
        <v>96</v>
      </c>
      <c r="C99" s="339" t="s">
        <v>1637</v>
      </c>
      <c r="D99" s="339"/>
      <c r="E99" s="245"/>
      <c r="F99" s="248"/>
      <c r="G99" s="248"/>
      <c r="H99" s="248"/>
      <c r="I99" s="340"/>
      <c r="J99" s="341"/>
      <c r="K99" s="342">
        <v>8468475</v>
      </c>
      <c r="L99" s="343"/>
      <c r="M99" s="344"/>
      <c r="N99" s="299"/>
      <c r="O99" s="342">
        <v>8468475</v>
      </c>
      <c r="P99" s="345"/>
      <c r="Q99" s="346">
        <v>8604576.5749744065</v>
      </c>
      <c r="R99" s="347">
        <v>8604576.5749744065</v>
      </c>
      <c r="S99" s="348">
        <v>7.4609847096295315E-4</v>
      </c>
      <c r="T99" s="272"/>
      <c r="U99" s="238"/>
    </row>
    <row r="100" spans="1:21" ht="15" customHeight="1" x14ac:dyDescent="0.35">
      <c r="A100" s="271"/>
      <c r="B100" s="326">
        <v>97</v>
      </c>
      <c r="C100" s="318" t="s">
        <v>1638</v>
      </c>
      <c r="D100" s="318">
        <v>901382332</v>
      </c>
      <c r="E100" s="200" t="s">
        <v>1639</v>
      </c>
      <c r="F100" s="203" t="s">
        <v>1441</v>
      </c>
      <c r="G100" s="203" t="s">
        <v>1031</v>
      </c>
      <c r="H100" s="203" t="s">
        <v>1032</v>
      </c>
      <c r="I100" s="319">
        <v>8017</v>
      </c>
      <c r="J100" s="320" t="s">
        <v>1640</v>
      </c>
      <c r="K100" s="321">
        <v>782159</v>
      </c>
      <c r="L100" s="322">
        <v>45445</v>
      </c>
      <c r="M100" s="208">
        <v>45445</v>
      </c>
      <c r="N100" s="209">
        <v>-45445</v>
      </c>
      <c r="O100" s="321">
        <v>782159</v>
      </c>
      <c r="P100" s="288">
        <v>1</v>
      </c>
      <c r="Q100" s="323">
        <v>782159</v>
      </c>
      <c r="R100" s="324">
        <v>782159</v>
      </c>
      <c r="S100" s="325">
        <v>6.7820610214239203E-5</v>
      </c>
      <c r="T100" s="272"/>
      <c r="U100" s="238"/>
    </row>
    <row r="101" spans="1:21" s="238" customFormat="1" ht="15" customHeight="1" x14ac:dyDescent="0.35">
      <c r="A101" s="271"/>
      <c r="B101" s="326">
        <v>98</v>
      </c>
      <c r="C101" s="318" t="s">
        <v>1638</v>
      </c>
      <c r="D101" s="318">
        <v>901382332</v>
      </c>
      <c r="E101" s="200" t="s">
        <v>1639</v>
      </c>
      <c r="F101" s="203" t="s">
        <v>1441</v>
      </c>
      <c r="G101" s="203" t="s">
        <v>1031</v>
      </c>
      <c r="H101" s="203" t="s">
        <v>1032</v>
      </c>
      <c r="I101" s="319">
        <v>498</v>
      </c>
      <c r="J101" s="320" t="s">
        <v>1641</v>
      </c>
      <c r="K101" s="321">
        <v>729704</v>
      </c>
      <c r="L101" s="322">
        <v>45429</v>
      </c>
      <c r="M101" s="208">
        <v>45429</v>
      </c>
      <c r="N101" s="209">
        <v>-45429</v>
      </c>
      <c r="O101" s="321">
        <v>729704</v>
      </c>
      <c r="P101" s="288">
        <v>1</v>
      </c>
      <c r="Q101" s="323">
        <v>729704</v>
      </c>
      <c r="R101" s="324">
        <v>729704</v>
      </c>
      <c r="S101" s="325">
        <v>6.3272263767048893E-5</v>
      </c>
      <c r="T101" s="272"/>
    </row>
    <row r="102" spans="1:21" s="238" customFormat="1" ht="15" customHeight="1" x14ac:dyDescent="0.35">
      <c r="A102" s="271"/>
      <c r="B102" s="326">
        <v>99</v>
      </c>
      <c r="C102" s="339" t="s">
        <v>1642</v>
      </c>
      <c r="D102" s="339"/>
      <c r="E102" s="245"/>
      <c r="F102" s="248"/>
      <c r="G102" s="248"/>
      <c r="H102" s="248"/>
      <c r="I102" s="340"/>
      <c r="J102" s="341"/>
      <c r="K102" s="342">
        <v>1511863</v>
      </c>
      <c r="L102" s="343"/>
      <c r="M102" s="253"/>
      <c r="N102" s="299"/>
      <c r="O102" s="342">
        <v>1511863</v>
      </c>
      <c r="P102" s="345"/>
      <c r="Q102" s="346">
        <v>1511863</v>
      </c>
      <c r="R102" s="347">
        <v>1511863</v>
      </c>
      <c r="S102" s="348">
        <v>1.3109287398128808E-4</v>
      </c>
      <c r="T102" s="272"/>
    </row>
    <row r="103" spans="1:21" ht="15" customHeight="1" x14ac:dyDescent="0.35">
      <c r="A103" s="271"/>
      <c r="B103" s="326">
        <v>100</v>
      </c>
      <c r="C103" s="318" t="s">
        <v>1643</v>
      </c>
      <c r="D103" s="318">
        <v>860033191</v>
      </c>
      <c r="E103" s="200" t="s">
        <v>1644</v>
      </c>
      <c r="F103" s="203" t="s">
        <v>1441</v>
      </c>
      <c r="G103" s="203" t="s">
        <v>1031</v>
      </c>
      <c r="H103" s="203" t="s">
        <v>1032</v>
      </c>
      <c r="I103" s="319">
        <v>6563</v>
      </c>
      <c r="J103" s="320" t="s">
        <v>1645</v>
      </c>
      <c r="K103" s="321">
        <v>5201200</v>
      </c>
      <c r="L103" s="322">
        <v>45278</v>
      </c>
      <c r="M103" s="208">
        <v>45278</v>
      </c>
      <c r="N103" s="209">
        <v>-45278</v>
      </c>
      <c r="O103" s="321">
        <v>5201200</v>
      </c>
      <c r="P103" s="288">
        <v>1.0334011036886437</v>
      </c>
      <c r="Q103" s="323">
        <v>5374925.8205053732</v>
      </c>
      <c r="R103" s="324">
        <v>5374925.8205053732</v>
      </c>
      <c r="S103" s="325">
        <v>4.6605709197611317E-4</v>
      </c>
      <c r="T103" s="272"/>
      <c r="U103" s="238"/>
    </row>
    <row r="104" spans="1:21" ht="15" customHeight="1" x14ac:dyDescent="0.35">
      <c r="A104" s="271"/>
      <c r="B104" s="326">
        <v>101</v>
      </c>
      <c r="C104" s="318" t="s">
        <v>1643</v>
      </c>
      <c r="D104" s="318">
        <v>860033191</v>
      </c>
      <c r="E104" s="200" t="s">
        <v>1644</v>
      </c>
      <c r="F104" s="203" t="s">
        <v>1441</v>
      </c>
      <c r="G104" s="203" t="s">
        <v>1031</v>
      </c>
      <c r="H104" s="203" t="s">
        <v>1032</v>
      </c>
      <c r="I104" s="319">
        <v>6812</v>
      </c>
      <c r="J104" s="320" t="s">
        <v>1645</v>
      </c>
      <c r="K104" s="321">
        <v>5201200</v>
      </c>
      <c r="L104" s="322">
        <v>45429</v>
      </c>
      <c r="M104" s="208">
        <v>45429</v>
      </c>
      <c r="N104" s="209">
        <v>-45429</v>
      </c>
      <c r="O104" s="321">
        <v>5201200</v>
      </c>
      <c r="P104" s="288">
        <v>1</v>
      </c>
      <c r="Q104" s="323">
        <v>5201200</v>
      </c>
      <c r="R104" s="324">
        <v>5201200</v>
      </c>
      <c r="S104" s="325">
        <v>4.509934141859915E-4</v>
      </c>
      <c r="T104" s="272"/>
    </row>
    <row r="105" spans="1:21" s="238" customFormat="1" ht="15" customHeight="1" x14ac:dyDescent="0.35">
      <c r="A105" s="271"/>
      <c r="B105" s="326">
        <v>102</v>
      </c>
      <c r="C105" s="318" t="s">
        <v>1643</v>
      </c>
      <c r="D105" s="318">
        <v>860033191</v>
      </c>
      <c r="E105" s="200" t="s">
        <v>1644</v>
      </c>
      <c r="F105" s="203" t="s">
        <v>1441</v>
      </c>
      <c r="G105" s="203" t="s">
        <v>1031</v>
      </c>
      <c r="H105" s="203" t="s">
        <v>1032</v>
      </c>
      <c r="I105" s="319">
        <v>6895</v>
      </c>
      <c r="J105" s="320" t="s">
        <v>1645</v>
      </c>
      <c r="K105" s="321">
        <v>5201200</v>
      </c>
      <c r="L105" s="322">
        <v>45429</v>
      </c>
      <c r="M105" s="208">
        <v>45429</v>
      </c>
      <c r="N105" s="209">
        <v>-45429</v>
      </c>
      <c r="O105" s="321">
        <v>5201200</v>
      </c>
      <c r="P105" s="288">
        <v>1</v>
      </c>
      <c r="Q105" s="323">
        <v>5201200</v>
      </c>
      <c r="R105" s="324">
        <v>5201200</v>
      </c>
      <c r="S105" s="325">
        <v>4.509934141859915E-4</v>
      </c>
      <c r="T105" s="272"/>
      <c r="U105" s="187"/>
    </row>
    <row r="106" spans="1:21" ht="15" customHeight="1" x14ac:dyDescent="0.35">
      <c r="A106" s="271"/>
      <c r="B106" s="326">
        <v>103</v>
      </c>
      <c r="C106" s="318" t="s">
        <v>1643</v>
      </c>
      <c r="D106" s="318">
        <v>860033191</v>
      </c>
      <c r="E106" s="200" t="s">
        <v>1644</v>
      </c>
      <c r="F106" s="203" t="s">
        <v>1441</v>
      </c>
      <c r="G106" s="203" t="s">
        <v>1031</v>
      </c>
      <c r="H106" s="203" t="s">
        <v>1032</v>
      </c>
      <c r="I106" s="319">
        <v>6480</v>
      </c>
      <c r="J106" s="320" t="s">
        <v>1645</v>
      </c>
      <c r="K106" s="321">
        <v>5201200</v>
      </c>
      <c r="L106" s="322">
        <v>45252</v>
      </c>
      <c r="M106" s="208">
        <v>45252</v>
      </c>
      <c r="N106" s="209">
        <v>-45252</v>
      </c>
      <c r="O106" s="321">
        <v>5201200</v>
      </c>
      <c r="P106" s="288">
        <v>1.0381501203588883</v>
      </c>
      <c r="Q106" s="323">
        <v>5399626.4060106501</v>
      </c>
      <c r="R106" s="324">
        <v>5399626.4060106501</v>
      </c>
      <c r="S106" s="325">
        <v>4.6819886721825307E-4</v>
      </c>
      <c r="T106" s="272"/>
      <c r="U106" s="238"/>
    </row>
    <row r="107" spans="1:21" s="238" customFormat="1" ht="15" customHeight="1" x14ac:dyDescent="0.35">
      <c r="A107" s="271"/>
      <c r="B107" s="326">
        <v>104</v>
      </c>
      <c r="C107" s="318" t="s">
        <v>1643</v>
      </c>
      <c r="D107" s="318">
        <v>860033191</v>
      </c>
      <c r="E107" s="200" t="s">
        <v>1644</v>
      </c>
      <c r="F107" s="203" t="s">
        <v>1441</v>
      </c>
      <c r="G107" s="203" t="s">
        <v>1031</v>
      </c>
      <c r="H107" s="203" t="s">
        <v>1032</v>
      </c>
      <c r="I107" s="319">
        <v>6397</v>
      </c>
      <c r="J107" s="320" t="s">
        <v>1645</v>
      </c>
      <c r="K107" s="321">
        <v>5201200</v>
      </c>
      <c r="L107" s="322">
        <v>45200</v>
      </c>
      <c r="M107" s="208">
        <v>45200</v>
      </c>
      <c r="N107" s="209">
        <v>-45200</v>
      </c>
      <c r="O107" s="321">
        <v>5201200</v>
      </c>
      <c r="P107" s="288">
        <v>1.0430194210333457</v>
      </c>
      <c r="Q107" s="323">
        <v>5424952.6126786377</v>
      </c>
      <c r="R107" s="324">
        <v>5424952.6126786377</v>
      </c>
      <c r="S107" s="325">
        <v>4.7039488975412472E-4</v>
      </c>
      <c r="T107" s="272"/>
      <c r="U107" s="187"/>
    </row>
    <row r="108" spans="1:21" s="238" customFormat="1" ht="15" customHeight="1" x14ac:dyDescent="0.35">
      <c r="A108" s="271"/>
      <c r="B108" s="326">
        <v>105</v>
      </c>
      <c r="C108" s="318" t="s">
        <v>1643</v>
      </c>
      <c r="D108" s="318">
        <v>860033191</v>
      </c>
      <c r="E108" s="200" t="s">
        <v>1644</v>
      </c>
      <c r="F108" s="203" t="s">
        <v>1441</v>
      </c>
      <c r="G108" s="203" t="s">
        <v>1031</v>
      </c>
      <c r="H108" s="203" t="s">
        <v>1032</v>
      </c>
      <c r="I108" s="319">
        <v>6314</v>
      </c>
      <c r="J108" s="320" t="s">
        <v>1645</v>
      </c>
      <c r="K108" s="321">
        <v>5201200</v>
      </c>
      <c r="L108" s="322">
        <v>45188</v>
      </c>
      <c r="M108" s="208">
        <v>45188</v>
      </c>
      <c r="N108" s="209">
        <v>-45188</v>
      </c>
      <c r="O108" s="321">
        <v>5201200</v>
      </c>
      <c r="P108" s="288">
        <v>1.0456248622437732</v>
      </c>
      <c r="Q108" s="323">
        <v>5438504.0335023133</v>
      </c>
      <c r="R108" s="324">
        <v>5438504.0335023133</v>
      </c>
      <c r="S108" s="325">
        <v>4.7156992658107632E-4</v>
      </c>
      <c r="T108" s="272"/>
      <c r="U108" s="187"/>
    </row>
    <row r="109" spans="1:21" ht="15" customHeight="1" x14ac:dyDescent="0.35">
      <c r="A109" s="271"/>
      <c r="B109" s="326">
        <v>106</v>
      </c>
      <c r="C109" s="318" t="s">
        <v>1643</v>
      </c>
      <c r="D109" s="318">
        <v>860033191</v>
      </c>
      <c r="E109" s="200" t="s">
        <v>1644</v>
      </c>
      <c r="F109" s="203" t="s">
        <v>1441</v>
      </c>
      <c r="G109" s="203" t="s">
        <v>1031</v>
      </c>
      <c r="H109" s="203" t="s">
        <v>1032</v>
      </c>
      <c r="I109" s="319">
        <v>6231</v>
      </c>
      <c r="J109" s="320" t="s">
        <v>1645</v>
      </c>
      <c r="K109" s="321">
        <v>5201200</v>
      </c>
      <c r="L109" s="322">
        <v>45163</v>
      </c>
      <c r="M109" s="208">
        <v>45163</v>
      </c>
      <c r="N109" s="209">
        <v>-45163</v>
      </c>
      <c r="O109" s="321">
        <v>5201200</v>
      </c>
      <c r="P109" s="288">
        <v>1.0511854642144915</v>
      </c>
      <c r="Q109" s="323">
        <v>5467425.8364724135</v>
      </c>
      <c r="R109" s="324">
        <v>5467425.8364724135</v>
      </c>
      <c r="S109" s="325">
        <v>4.7407772144877994E-4</v>
      </c>
      <c r="T109" s="272"/>
      <c r="U109" s="238"/>
    </row>
    <row r="110" spans="1:21" s="238" customFormat="1" ht="15" customHeight="1" x14ac:dyDescent="0.35">
      <c r="A110" s="271"/>
      <c r="B110" s="326">
        <v>107</v>
      </c>
      <c r="C110" s="318" t="s">
        <v>1643</v>
      </c>
      <c r="D110" s="318">
        <v>860033191</v>
      </c>
      <c r="E110" s="200" t="s">
        <v>1644</v>
      </c>
      <c r="F110" s="203" t="s">
        <v>1441</v>
      </c>
      <c r="G110" s="203" t="s">
        <v>1031</v>
      </c>
      <c r="H110" s="203" t="s">
        <v>1032</v>
      </c>
      <c r="I110" s="319">
        <v>6148</v>
      </c>
      <c r="J110" s="320" t="s">
        <v>1645</v>
      </c>
      <c r="K110" s="321">
        <v>5201200</v>
      </c>
      <c r="L110" s="322">
        <v>45108</v>
      </c>
      <c r="M110" s="208">
        <v>45108</v>
      </c>
      <c r="N110" s="209">
        <v>-45108</v>
      </c>
      <c r="O110" s="321">
        <v>5201200</v>
      </c>
      <c r="P110" s="288">
        <v>1.0585347712904425</v>
      </c>
      <c r="Q110" s="323">
        <v>5505651.0524358498</v>
      </c>
      <c r="R110" s="324">
        <v>5505651.0524358498</v>
      </c>
      <c r="S110" s="325">
        <v>4.7739221053886432E-4</v>
      </c>
      <c r="T110" s="272"/>
      <c r="U110" s="187"/>
    </row>
    <row r="111" spans="1:21" ht="15" customHeight="1" x14ac:dyDescent="0.35">
      <c r="A111" s="271"/>
      <c r="B111" s="326">
        <v>108</v>
      </c>
      <c r="C111" s="318" t="s">
        <v>1643</v>
      </c>
      <c r="D111" s="318">
        <v>860033191</v>
      </c>
      <c r="E111" s="200" t="s">
        <v>1644</v>
      </c>
      <c r="F111" s="203" t="s">
        <v>1441</v>
      </c>
      <c r="G111" s="203" t="s">
        <v>1031</v>
      </c>
      <c r="H111" s="203" t="s">
        <v>1032</v>
      </c>
      <c r="I111" s="319">
        <v>6978</v>
      </c>
      <c r="J111" s="320" t="s">
        <v>1645</v>
      </c>
      <c r="K111" s="321">
        <v>5683900</v>
      </c>
      <c r="L111" s="322">
        <v>45418</v>
      </c>
      <c r="M111" s="208">
        <v>45418</v>
      </c>
      <c r="N111" s="209">
        <v>-45418</v>
      </c>
      <c r="O111" s="321">
        <v>5683900</v>
      </c>
      <c r="P111" s="288">
        <v>1</v>
      </c>
      <c r="Q111" s="323">
        <v>5683900</v>
      </c>
      <c r="R111" s="324">
        <v>5683900</v>
      </c>
      <c r="S111" s="325">
        <v>4.9284808638232658E-4</v>
      </c>
      <c r="T111" s="272"/>
      <c r="U111" s="238"/>
    </row>
    <row r="112" spans="1:21" ht="15" customHeight="1" x14ac:dyDescent="0.35">
      <c r="A112" s="271"/>
      <c r="B112" s="326">
        <v>109</v>
      </c>
      <c r="C112" s="339" t="s">
        <v>1646</v>
      </c>
      <c r="D112" s="339"/>
      <c r="E112" s="245"/>
      <c r="F112" s="248"/>
      <c r="G112" s="248"/>
      <c r="H112" s="248"/>
      <c r="I112" s="340"/>
      <c r="J112" s="341"/>
      <c r="K112" s="342">
        <v>47293500</v>
      </c>
      <c r="L112" s="343"/>
      <c r="M112" s="253"/>
      <c r="N112" s="299"/>
      <c r="O112" s="342">
        <v>47293500</v>
      </c>
      <c r="P112" s="345"/>
      <c r="Q112" s="346">
        <v>48697385.76160524</v>
      </c>
      <c r="R112" s="347">
        <v>48697385.76160524</v>
      </c>
      <c r="S112" s="348">
        <v>4.2225256222715212E-3</v>
      </c>
      <c r="T112" s="272"/>
      <c r="U112" s="238"/>
    </row>
    <row r="113" spans="1:21" ht="15" customHeight="1" x14ac:dyDescent="0.35">
      <c r="A113" s="271"/>
      <c r="B113" s="326">
        <v>110</v>
      </c>
      <c r="C113" s="318" t="s">
        <v>981</v>
      </c>
      <c r="D113" s="318">
        <v>830017492</v>
      </c>
      <c r="E113" s="200" t="s">
        <v>1647</v>
      </c>
      <c r="F113" s="203" t="s">
        <v>1441</v>
      </c>
      <c r="G113" s="203" t="s">
        <v>1031</v>
      </c>
      <c r="H113" s="203" t="s">
        <v>1032</v>
      </c>
      <c r="I113" s="319">
        <v>3417</v>
      </c>
      <c r="J113" s="320" t="s">
        <v>1648</v>
      </c>
      <c r="K113" s="321">
        <v>874000</v>
      </c>
      <c r="L113" s="322">
        <v>45420</v>
      </c>
      <c r="M113" s="208">
        <v>45420</v>
      </c>
      <c r="N113" s="209">
        <v>-45420</v>
      </c>
      <c r="O113" s="321">
        <v>874000</v>
      </c>
      <c r="P113" s="288">
        <v>1</v>
      </c>
      <c r="Q113" s="323">
        <v>874000</v>
      </c>
      <c r="R113" s="324">
        <v>874000</v>
      </c>
      <c r="S113" s="325">
        <v>7.5784096746627045E-5</v>
      </c>
      <c r="T113" s="272"/>
      <c r="U113" s="238"/>
    </row>
    <row r="114" spans="1:21" ht="15" customHeight="1" x14ac:dyDescent="0.35">
      <c r="A114" s="271"/>
      <c r="B114" s="326">
        <v>111</v>
      </c>
      <c r="C114" s="318" t="s">
        <v>981</v>
      </c>
      <c r="D114" s="318">
        <v>830017492</v>
      </c>
      <c r="E114" s="200" t="s">
        <v>1647</v>
      </c>
      <c r="F114" s="203" t="s">
        <v>1441</v>
      </c>
      <c r="G114" s="203" t="s">
        <v>1031</v>
      </c>
      <c r="H114" s="203" t="s">
        <v>1032</v>
      </c>
      <c r="I114" s="319">
        <v>3407</v>
      </c>
      <c r="J114" s="320" t="s">
        <v>1648</v>
      </c>
      <c r="K114" s="321">
        <v>874000</v>
      </c>
      <c r="L114" s="322">
        <v>45429</v>
      </c>
      <c r="M114" s="208">
        <v>45429</v>
      </c>
      <c r="N114" s="209">
        <v>-45429</v>
      </c>
      <c r="O114" s="321">
        <v>874000</v>
      </c>
      <c r="P114" s="288">
        <v>1</v>
      </c>
      <c r="Q114" s="323">
        <v>874000</v>
      </c>
      <c r="R114" s="324">
        <v>874000</v>
      </c>
      <c r="S114" s="325">
        <v>7.5784096746627045E-5</v>
      </c>
      <c r="T114" s="330"/>
      <c r="U114" s="279"/>
    </row>
    <row r="115" spans="1:21" ht="15" customHeight="1" x14ac:dyDescent="0.35">
      <c r="A115" s="271"/>
      <c r="B115" s="326">
        <v>112</v>
      </c>
      <c r="C115" s="339" t="s">
        <v>1649</v>
      </c>
      <c r="D115" s="339"/>
      <c r="E115" s="245"/>
      <c r="F115" s="248"/>
      <c r="G115" s="248"/>
      <c r="H115" s="248"/>
      <c r="I115" s="340"/>
      <c r="J115" s="341"/>
      <c r="K115" s="342">
        <v>1748000</v>
      </c>
      <c r="L115" s="343"/>
      <c r="M115" s="253"/>
      <c r="N115" s="299"/>
      <c r="O115" s="342">
        <v>1748000</v>
      </c>
      <c r="P115" s="345"/>
      <c r="Q115" s="346">
        <v>1748000</v>
      </c>
      <c r="R115" s="347">
        <v>1748000</v>
      </c>
      <c r="S115" s="348">
        <v>1.5156819349325409E-4</v>
      </c>
      <c r="T115" s="330"/>
      <c r="U115" s="279"/>
    </row>
    <row r="116" spans="1:21" s="238" customFormat="1" ht="15" customHeight="1" x14ac:dyDescent="0.35">
      <c r="A116" s="271"/>
      <c r="B116" s="326">
        <v>113</v>
      </c>
      <c r="C116" s="318" t="s">
        <v>1650</v>
      </c>
      <c r="D116" s="318">
        <v>901501126</v>
      </c>
      <c r="E116" s="200" t="s">
        <v>1651</v>
      </c>
      <c r="F116" s="203" t="s">
        <v>1441</v>
      </c>
      <c r="G116" s="203" t="s">
        <v>1031</v>
      </c>
      <c r="H116" s="203" t="s">
        <v>1032</v>
      </c>
      <c r="I116" s="319" t="s">
        <v>1652</v>
      </c>
      <c r="J116" s="320" t="s">
        <v>1653</v>
      </c>
      <c r="K116" s="321">
        <v>10828800</v>
      </c>
      <c r="L116" s="322">
        <v>45261</v>
      </c>
      <c r="M116" s="327">
        <v>45261</v>
      </c>
      <c r="N116" s="209">
        <v>-45261</v>
      </c>
      <c r="O116" s="321">
        <v>10828800</v>
      </c>
      <c r="P116" s="288">
        <v>1.0334011036886437</v>
      </c>
      <c r="Q116" s="323">
        <v>11190493.871623585</v>
      </c>
      <c r="R116" s="324">
        <v>11190493.871623585</v>
      </c>
      <c r="S116" s="325">
        <v>9.7032204829480405E-4</v>
      </c>
      <c r="T116" s="272"/>
      <c r="U116" s="187"/>
    </row>
    <row r="117" spans="1:21" s="238" customFormat="1" ht="15" customHeight="1" x14ac:dyDescent="0.35">
      <c r="A117" s="271"/>
      <c r="B117" s="326">
        <v>114</v>
      </c>
      <c r="C117" s="339" t="s">
        <v>1654</v>
      </c>
      <c r="D117" s="339"/>
      <c r="E117" s="245"/>
      <c r="F117" s="248"/>
      <c r="G117" s="248"/>
      <c r="H117" s="248"/>
      <c r="I117" s="340"/>
      <c r="J117" s="341"/>
      <c r="K117" s="342">
        <v>10828800</v>
      </c>
      <c r="L117" s="343"/>
      <c r="M117" s="344"/>
      <c r="N117" s="299"/>
      <c r="O117" s="342">
        <v>10828800</v>
      </c>
      <c r="P117" s="345"/>
      <c r="Q117" s="346">
        <v>11190493.871623585</v>
      </c>
      <c r="R117" s="347">
        <v>11190493.871623585</v>
      </c>
      <c r="S117" s="348">
        <v>9.7032204829480405E-4</v>
      </c>
      <c r="T117" s="272"/>
      <c r="U117" s="187"/>
    </row>
    <row r="118" spans="1:21" s="238" customFormat="1" ht="15" customHeight="1" x14ac:dyDescent="0.35">
      <c r="A118" s="271"/>
      <c r="B118" s="326">
        <v>115</v>
      </c>
      <c r="C118" s="318" t="s">
        <v>1655</v>
      </c>
      <c r="D118" s="318">
        <v>900335488</v>
      </c>
      <c r="E118" s="200" t="s">
        <v>1656</v>
      </c>
      <c r="F118" s="203" t="s">
        <v>1441</v>
      </c>
      <c r="G118" s="203" t="s">
        <v>1031</v>
      </c>
      <c r="H118" s="203" t="s">
        <v>1032</v>
      </c>
      <c r="I118" s="319">
        <v>17447</v>
      </c>
      <c r="J118" s="320" t="s">
        <v>1657</v>
      </c>
      <c r="K118" s="321">
        <v>3192746</v>
      </c>
      <c r="L118" s="322">
        <v>45016</v>
      </c>
      <c r="M118" s="208">
        <v>45016</v>
      </c>
      <c r="N118" s="209">
        <v>-45016</v>
      </c>
      <c r="O118" s="321">
        <v>3192746</v>
      </c>
      <c r="P118" s="288">
        <v>1.0800637474387189</v>
      </c>
      <c r="Q118" s="323">
        <v>3448369.2093799799</v>
      </c>
      <c r="R118" s="324">
        <v>3448369.2093799799</v>
      </c>
      <c r="S118" s="325">
        <v>2.9900634528803454E-4</v>
      </c>
      <c r="T118" s="272"/>
      <c r="U118" s="187"/>
    </row>
    <row r="119" spans="1:21" ht="15" customHeight="1" x14ac:dyDescent="0.35">
      <c r="A119" s="271"/>
      <c r="B119" s="326">
        <v>116</v>
      </c>
      <c r="C119" s="318" t="s">
        <v>1655</v>
      </c>
      <c r="D119" s="318">
        <v>900335488</v>
      </c>
      <c r="E119" s="200" t="s">
        <v>1656</v>
      </c>
      <c r="F119" s="203" t="s">
        <v>1441</v>
      </c>
      <c r="G119" s="203" t="s">
        <v>1031</v>
      </c>
      <c r="H119" s="203" t="s">
        <v>1032</v>
      </c>
      <c r="I119" s="319">
        <v>17445</v>
      </c>
      <c r="J119" s="320" t="s">
        <v>1657</v>
      </c>
      <c r="K119" s="321">
        <v>9883948</v>
      </c>
      <c r="L119" s="322">
        <v>45016</v>
      </c>
      <c r="M119" s="208">
        <v>45016</v>
      </c>
      <c r="N119" s="209">
        <v>-45016</v>
      </c>
      <c r="O119" s="321">
        <v>9883948</v>
      </c>
      <c r="P119" s="288">
        <v>1.0800637474387189</v>
      </c>
      <c r="Q119" s="323">
        <v>10675293.916369431</v>
      </c>
      <c r="R119" s="324">
        <v>10675293.916369431</v>
      </c>
      <c r="S119" s="325">
        <v>9.2564932146089248E-4</v>
      </c>
      <c r="T119" s="272"/>
      <c r="U119" s="238"/>
    </row>
    <row r="120" spans="1:21" ht="15" customHeight="1" x14ac:dyDescent="0.35">
      <c r="A120" s="271"/>
      <c r="B120" s="326">
        <v>117</v>
      </c>
      <c r="C120" s="339" t="s">
        <v>1658</v>
      </c>
      <c r="D120" s="339"/>
      <c r="E120" s="245"/>
      <c r="F120" s="248"/>
      <c r="G120" s="248"/>
      <c r="H120" s="248"/>
      <c r="I120" s="340"/>
      <c r="J120" s="341"/>
      <c r="K120" s="342">
        <v>13076694</v>
      </c>
      <c r="L120" s="343"/>
      <c r="M120" s="253"/>
      <c r="N120" s="299"/>
      <c r="O120" s="342">
        <v>13076694</v>
      </c>
      <c r="P120" s="345"/>
      <c r="Q120" s="346">
        <v>14123663.125749411</v>
      </c>
      <c r="R120" s="347">
        <v>14123663.125749411</v>
      </c>
      <c r="S120" s="348">
        <v>1.224655666748927E-3</v>
      </c>
      <c r="T120" s="272"/>
      <c r="U120" s="238"/>
    </row>
    <row r="121" spans="1:21" ht="15" customHeight="1" x14ac:dyDescent="0.35">
      <c r="A121" s="271"/>
      <c r="B121" s="326">
        <v>118</v>
      </c>
      <c r="C121" s="318" t="s">
        <v>1659</v>
      </c>
      <c r="D121" s="318">
        <v>900173404</v>
      </c>
      <c r="E121" s="200" t="s">
        <v>1660</v>
      </c>
      <c r="F121" s="203" t="s">
        <v>1441</v>
      </c>
      <c r="G121" s="203" t="s">
        <v>1031</v>
      </c>
      <c r="H121" s="203" t="s">
        <v>1032</v>
      </c>
      <c r="I121" s="319">
        <v>32435</v>
      </c>
      <c r="J121" s="320" t="s">
        <v>1661</v>
      </c>
      <c r="K121" s="321">
        <v>440549</v>
      </c>
      <c r="L121" s="322">
        <v>45271</v>
      </c>
      <c r="M121" s="327">
        <v>45271</v>
      </c>
      <c r="N121" s="209">
        <v>-45271</v>
      </c>
      <c r="O121" s="321">
        <v>440549</v>
      </c>
      <c r="P121" s="288">
        <v>1.0334011036886437</v>
      </c>
      <c r="Q121" s="323">
        <v>455263.8228289283</v>
      </c>
      <c r="R121" s="324">
        <v>455263.8228289283</v>
      </c>
      <c r="S121" s="325">
        <v>3.9475695188222856E-5</v>
      </c>
      <c r="T121" s="272"/>
    </row>
    <row r="122" spans="1:21" ht="15" customHeight="1" x14ac:dyDescent="0.35">
      <c r="A122" s="271"/>
      <c r="B122" s="326">
        <v>119</v>
      </c>
      <c r="C122" s="318" t="s">
        <v>1659</v>
      </c>
      <c r="D122" s="318">
        <v>900173404</v>
      </c>
      <c r="E122" s="200" t="s">
        <v>1660</v>
      </c>
      <c r="F122" s="203" t="s">
        <v>1441</v>
      </c>
      <c r="G122" s="203" t="s">
        <v>1031</v>
      </c>
      <c r="H122" s="203" t="s">
        <v>1032</v>
      </c>
      <c r="I122" s="319">
        <v>33299</v>
      </c>
      <c r="J122" s="320" t="s">
        <v>1661</v>
      </c>
      <c r="K122" s="321">
        <v>440549</v>
      </c>
      <c r="L122" s="322">
        <v>45296</v>
      </c>
      <c r="M122" s="327">
        <v>45296</v>
      </c>
      <c r="N122" s="209">
        <v>-45296</v>
      </c>
      <c r="O122" s="321">
        <v>440549</v>
      </c>
      <c r="P122" s="288">
        <v>1.0240322348539359</v>
      </c>
      <c r="Q122" s="323">
        <v>451136.37703266658</v>
      </c>
      <c r="R122" s="324">
        <v>451136.37703266658</v>
      </c>
      <c r="S122" s="325">
        <v>3.9117806456483318E-5</v>
      </c>
      <c r="T122" s="272"/>
    </row>
    <row r="123" spans="1:21" s="238" customFormat="1" ht="15" customHeight="1" x14ac:dyDescent="0.35">
      <c r="A123" s="271"/>
      <c r="B123" s="326">
        <v>120</v>
      </c>
      <c r="C123" s="318" t="s">
        <v>1659</v>
      </c>
      <c r="D123" s="318">
        <v>900173404</v>
      </c>
      <c r="E123" s="200" t="s">
        <v>1660</v>
      </c>
      <c r="F123" s="203" t="s">
        <v>1441</v>
      </c>
      <c r="G123" s="203" t="s">
        <v>1031</v>
      </c>
      <c r="H123" s="203" t="s">
        <v>1032</v>
      </c>
      <c r="I123" s="319">
        <v>31658</v>
      </c>
      <c r="J123" s="320" t="s">
        <v>1661</v>
      </c>
      <c r="K123" s="321">
        <v>3093331</v>
      </c>
      <c r="L123" s="322">
        <v>45240</v>
      </c>
      <c r="M123" s="327">
        <v>45240</v>
      </c>
      <c r="N123" s="209">
        <v>-45240</v>
      </c>
      <c r="O123" s="321">
        <v>3093331</v>
      </c>
      <c r="P123" s="288">
        <v>1.0381501203588883</v>
      </c>
      <c r="Q123" s="323">
        <v>3211341.9499598802</v>
      </c>
      <c r="R123" s="324">
        <v>3211341.9499598802</v>
      </c>
      <c r="S123" s="325">
        <v>2.7845383183325111E-4</v>
      </c>
      <c r="T123" s="272"/>
      <c r="U123" s="187"/>
    </row>
    <row r="124" spans="1:21" ht="15" customHeight="1" x14ac:dyDescent="0.35">
      <c r="A124" s="271"/>
      <c r="B124" s="326">
        <v>121</v>
      </c>
      <c r="C124" s="318" t="s">
        <v>1659</v>
      </c>
      <c r="D124" s="318">
        <v>900173404</v>
      </c>
      <c r="E124" s="200" t="s">
        <v>1660</v>
      </c>
      <c r="F124" s="203" t="s">
        <v>1441</v>
      </c>
      <c r="G124" s="203" t="s">
        <v>1031</v>
      </c>
      <c r="H124" s="203" t="s">
        <v>1032</v>
      </c>
      <c r="I124" s="319">
        <v>32656</v>
      </c>
      <c r="J124" s="320" t="s">
        <v>1661</v>
      </c>
      <c r="K124" s="321">
        <v>3093331</v>
      </c>
      <c r="L124" s="322">
        <v>45280</v>
      </c>
      <c r="M124" s="327">
        <v>45280</v>
      </c>
      <c r="N124" s="209">
        <v>-45280</v>
      </c>
      <c r="O124" s="321">
        <v>3093331</v>
      </c>
      <c r="P124" s="288">
        <v>1.0334011036886437</v>
      </c>
      <c r="Q124" s="323">
        <v>3196651.6694742958</v>
      </c>
      <c r="R124" s="324">
        <v>3196651.6694742958</v>
      </c>
      <c r="S124" s="325">
        <v>2.7718004506259366E-4</v>
      </c>
      <c r="T124" s="272"/>
    </row>
    <row r="125" spans="1:21" s="238" customFormat="1" ht="15" customHeight="1" x14ac:dyDescent="0.35">
      <c r="A125" s="271"/>
      <c r="B125" s="326">
        <v>122</v>
      </c>
      <c r="C125" s="318" t="s">
        <v>1659</v>
      </c>
      <c r="D125" s="318">
        <v>900173404</v>
      </c>
      <c r="E125" s="200" t="s">
        <v>1660</v>
      </c>
      <c r="F125" s="203" t="s">
        <v>1441</v>
      </c>
      <c r="G125" s="203" t="s">
        <v>1031</v>
      </c>
      <c r="H125" s="203" t="s">
        <v>1032</v>
      </c>
      <c r="I125" s="319">
        <v>33305</v>
      </c>
      <c r="J125" s="320" t="s">
        <v>1661</v>
      </c>
      <c r="K125" s="321">
        <v>3093331</v>
      </c>
      <c r="L125" s="322">
        <v>45296</v>
      </c>
      <c r="M125" s="327">
        <v>45296</v>
      </c>
      <c r="N125" s="209">
        <v>-45296</v>
      </c>
      <c r="O125" s="321">
        <v>3093331</v>
      </c>
      <c r="P125" s="288">
        <v>1.0240322348539359</v>
      </c>
      <c r="Q125" s="323">
        <v>3167670.6570729604</v>
      </c>
      <c r="R125" s="324">
        <v>3167670.6570729604</v>
      </c>
      <c r="S125" s="325">
        <v>2.74667116175136E-4</v>
      </c>
      <c r="T125" s="272"/>
      <c r="U125" s="187"/>
    </row>
    <row r="126" spans="1:21" ht="15" customHeight="1" x14ac:dyDescent="0.35">
      <c r="A126" s="271"/>
      <c r="B126" s="326">
        <v>123</v>
      </c>
      <c r="C126" s="318" t="s">
        <v>1659</v>
      </c>
      <c r="D126" s="318">
        <v>900173404</v>
      </c>
      <c r="E126" s="200" t="s">
        <v>1660</v>
      </c>
      <c r="F126" s="203" t="s">
        <v>1441</v>
      </c>
      <c r="G126" s="203" t="s">
        <v>1031</v>
      </c>
      <c r="H126" s="203" t="s">
        <v>1032</v>
      </c>
      <c r="I126" s="319">
        <v>32657</v>
      </c>
      <c r="J126" s="320" t="s">
        <v>1662</v>
      </c>
      <c r="K126" s="321">
        <v>45582</v>
      </c>
      <c r="L126" s="322">
        <v>45280</v>
      </c>
      <c r="M126" s="208">
        <v>45280</v>
      </c>
      <c r="N126" s="209">
        <v>-45280</v>
      </c>
      <c r="O126" s="321">
        <v>45582</v>
      </c>
      <c r="P126" s="288">
        <v>1.0334011036886437</v>
      </c>
      <c r="Q126" s="323">
        <v>47104.489108335758</v>
      </c>
      <c r="R126" s="324">
        <v>47104.489108335758</v>
      </c>
      <c r="S126" s="325">
        <v>4.0844063613118495E-6</v>
      </c>
      <c r="T126" s="272"/>
    </row>
    <row r="127" spans="1:21" ht="15" customHeight="1" x14ac:dyDescent="0.35">
      <c r="A127" s="271"/>
      <c r="B127" s="326">
        <v>124</v>
      </c>
      <c r="C127" s="318" t="s">
        <v>1659</v>
      </c>
      <c r="D127" s="318">
        <v>900173404</v>
      </c>
      <c r="E127" s="200" t="s">
        <v>1660</v>
      </c>
      <c r="F127" s="203" t="s">
        <v>1441</v>
      </c>
      <c r="G127" s="203" t="s">
        <v>1031</v>
      </c>
      <c r="H127" s="203" t="s">
        <v>1032</v>
      </c>
      <c r="I127" s="319">
        <v>33306</v>
      </c>
      <c r="J127" s="320" t="s">
        <v>1662</v>
      </c>
      <c r="K127" s="321">
        <v>45582</v>
      </c>
      <c r="L127" s="322">
        <v>45296</v>
      </c>
      <c r="M127" s="208">
        <v>45296</v>
      </c>
      <c r="N127" s="209">
        <v>-45296</v>
      </c>
      <c r="O127" s="321">
        <v>45582</v>
      </c>
      <c r="P127" s="288">
        <v>1.0240322348539359</v>
      </c>
      <c r="Q127" s="323">
        <v>46677.437329112108</v>
      </c>
      <c r="R127" s="324">
        <v>46677.437329112108</v>
      </c>
      <c r="S127" s="325">
        <v>4.0473769181167651E-6</v>
      </c>
      <c r="T127" s="272"/>
    </row>
    <row r="128" spans="1:21" s="238" customFormat="1" ht="15" customHeight="1" x14ac:dyDescent="0.35">
      <c r="A128" s="271"/>
      <c r="B128" s="326">
        <v>125</v>
      </c>
      <c r="C128" s="339" t="s">
        <v>1663</v>
      </c>
      <c r="D128" s="339"/>
      <c r="E128" s="245"/>
      <c r="F128" s="248"/>
      <c r="G128" s="248"/>
      <c r="H128" s="248"/>
      <c r="I128" s="340"/>
      <c r="J128" s="341"/>
      <c r="K128" s="342">
        <v>10252255</v>
      </c>
      <c r="L128" s="343"/>
      <c r="M128" s="344"/>
      <c r="N128" s="299"/>
      <c r="O128" s="342">
        <v>12794326</v>
      </c>
      <c r="P128" s="345"/>
      <c r="Q128" s="346">
        <v>10575846.40280618</v>
      </c>
      <c r="R128" s="347">
        <v>10575846.40280618</v>
      </c>
      <c r="S128" s="348">
        <v>9.1702627799511557E-4</v>
      </c>
      <c r="T128" s="272"/>
    </row>
    <row r="129" spans="1:21" s="238" customFormat="1" ht="15" customHeight="1" x14ac:dyDescent="0.35">
      <c r="A129" s="271"/>
      <c r="B129" s="326">
        <v>126</v>
      </c>
      <c r="C129" s="318" t="s">
        <v>1664</v>
      </c>
      <c r="D129" s="318">
        <v>900278155</v>
      </c>
      <c r="E129" s="200" t="s">
        <v>1665</v>
      </c>
      <c r="F129" s="203" t="s">
        <v>1441</v>
      </c>
      <c r="G129" s="203" t="s">
        <v>1031</v>
      </c>
      <c r="H129" s="203" t="s">
        <v>1032</v>
      </c>
      <c r="I129" s="319">
        <v>21841</v>
      </c>
      <c r="J129" s="320" t="s">
        <v>1666</v>
      </c>
      <c r="K129" s="321">
        <v>311038</v>
      </c>
      <c r="L129" s="322">
        <v>45450</v>
      </c>
      <c r="M129" s="208">
        <v>45450</v>
      </c>
      <c r="N129" s="209">
        <v>-45450</v>
      </c>
      <c r="O129" s="321">
        <v>311038</v>
      </c>
      <c r="P129" s="288">
        <v>1</v>
      </c>
      <c r="Q129" s="323">
        <v>311038</v>
      </c>
      <c r="R129" s="324">
        <v>311038</v>
      </c>
      <c r="S129" s="325">
        <v>2.6969947235557643E-5</v>
      </c>
      <c r="T129" s="272"/>
      <c r="U129" s="187"/>
    </row>
    <row r="130" spans="1:21" s="238" customFormat="1" ht="15" customHeight="1" x14ac:dyDescent="0.35">
      <c r="A130" s="271"/>
      <c r="B130" s="326">
        <v>127</v>
      </c>
      <c r="C130" s="318" t="s">
        <v>1664</v>
      </c>
      <c r="D130" s="318">
        <v>900278155</v>
      </c>
      <c r="E130" s="200" t="s">
        <v>1665</v>
      </c>
      <c r="F130" s="203" t="s">
        <v>1441</v>
      </c>
      <c r="G130" s="203" t="s">
        <v>1031</v>
      </c>
      <c r="H130" s="203" t="s">
        <v>1032</v>
      </c>
      <c r="I130" s="319">
        <v>20990</v>
      </c>
      <c r="J130" s="320" t="s">
        <v>1667</v>
      </c>
      <c r="K130" s="321">
        <v>311038</v>
      </c>
      <c r="L130" s="322">
        <v>45429</v>
      </c>
      <c r="M130" s="208">
        <v>45429</v>
      </c>
      <c r="N130" s="209">
        <v>-45429</v>
      </c>
      <c r="O130" s="321">
        <v>311038</v>
      </c>
      <c r="P130" s="288">
        <v>1</v>
      </c>
      <c r="Q130" s="323">
        <v>311038</v>
      </c>
      <c r="R130" s="324">
        <v>311038</v>
      </c>
      <c r="S130" s="325">
        <v>2.6969947235557643E-5</v>
      </c>
      <c r="T130" s="272"/>
      <c r="U130" s="187"/>
    </row>
    <row r="131" spans="1:21" s="238" customFormat="1" ht="15" customHeight="1" x14ac:dyDescent="0.35">
      <c r="A131" s="271"/>
      <c r="B131" s="326">
        <v>128</v>
      </c>
      <c r="C131" s="339" t="s">
        <v>1668</v>
      </c>
      <c r="D131" s="339"/>
      <c r="E131" s="245"/>
      <c r="F131" s="248"/>
      <c r="G131" s="248"/>
      <c r="H131" s="248"/>
      <c r="I131" s="340"/>
      <c r="J131" s="341"/>
      <c r="K131" s="342">
        <v>622076</v>
      </c>
      <c r="L131" s="343"/>
      <c r="M131" s="253"/>
      <c r="N131" s="299"/>
      <c r="O131" s="342">
        <v>622076</v>
      </c>
      <c r="P131" s="345"/>
      <c r="Q131" s="346">
        <v>622076</v>
      </c>
      <c r="R131" s="347">
        <v>622076</v>
      </c>
      <c r="S131" s="348">
        <v>5.3939894471115285E-5</v>
      </c>
      <c r="T131" s="272"/>
      <c r="U131" s="187"/>
    </row>
    <row r="132" spans="1:21" s="238" customFormat="1" ht="15" customHeight="1" x14ac:dyDescent="0.35">
      <c r="A132" s="271"/>
      <c r="B132" s="326">
        <v>129</v>
      </c>
      <c r="C132" s="318" t="s">
        <v>1669</v>
      </c>
      <c r="D132" s="318">
        <v>900502435</v>
      </c>
      <c r="E132" s="200" t="s">
        <v>1670</v>
      </c>
      <c r="F132" s="203" t="s">
        <v>1441</v>
      </c>
      <c r="G132" s="203" t="s">
        <v>1031</v>
      </c>
      <c r="H132" s="203" t="s">
        <v>1032</v>
      </c>
      <c r="I132" s="319">
        <v>14194</v>
      </c>
      <c r="J132" s="320" t="s">
        <v>1671</v>
      </c>
      <c r="K132" s="321">
        <v>4759980</v>
      </c>
      <c r="L132" s="322">
        <v>45384</v>
      </c>
      <c r="M132" s="327">
        <v>45384</v>
      </c>
      <c r="N132" s="209">
        <v>-45384</v>
      </c>
      <c r="O132" s="321">
        <v>4759980</v>
      </c>
      <c r="P132" s="288">
        <v>1</v>
      </c>
      <c r="Q132" s="323">
        <v>4759980</v>
      </c>
      <c r="R132" s="324">
        <v>4759980</v>
      </c>
      <c r="S132" s="325">
        <v>4.1273545175287161E-4</v>
      </c>
      <c r="T132" s="272"/>
      <c r="U132" s="187"/>
    </row>
    <row r="133" spans="1:21" ht="15" customHeight="1" x14ac:dyDescent="0.35">
      <c r="A133" s="271"/>
      <c r="B133" s="326">
        <v>130</v>
      </c>
      <c r="C133" s="318" t="s">
        <v>1669</v>
      </c>
      <c r="D133" s="318">
        <v>900502435</v>
      </c>
      <c r="E133" s="200" t="s">
        <v>1670</v>
      </c>
      <c r="F133" s="203" t="s">
        <v>1441</v>
      </c>
      <c r="G133" s="203" t="s">
        <v>1031</v>
      </c>
      <c r="H133" s="203" t="s">
        <v>1032</v>
      </c>
      <c r="I133" s="319">
        <v>13804</v>
      </c>
      <c r="J133" s="320" t="s">
        <v>1671</v>
      </c>
      <c r="K133" s="321">
        <v>4759980</v>
      </c>
      <c r="L133" s="322">
        <v>45355</v>
      </c>
      <c r="M133" s="327">
        <v>45355</v>
      </c>
      <c r="N133" s="209">
        <v>-45355</v>
      </c>
      <c r="O133" s="321">
        <v>4759980</v>
      </c>
      <c r="P133" s="288">
        <v>1.0059372349448685</v>
      </c>
      <c r="Q133" s="323">
        <v>4788241.1195928752</v>
      </c>
      <c r="R133" s="324">
        <v>4788241.1195928752</v>
      </c>
      <c r="S133" s="325">
        <v>4.1518595910000486E-4</v>
      </c>
      <c r="T133" s="272"/>
      <c r="U133" s="238"/>
    </row>
    <row r="134" spans="1:21" ht="15" customHeight="1" x14ac:dyDescent="0.35">
      <c r="A134" s="271"/>
      <c r="B134" s="326">
        <v>131</v>
      </c>
      <c r="C134" s="318" t="s">
        <v>1669</v>
      </c>
      <c r="D134" s="318">
        <v>900502435</v>
      </c>
      <c r="E134" s="200" t="s">
        <v>1670</v>
      </c>
      <c r="F134" s="203" t="s">
        <v>1441</v>
      </c>
      <c r="G134" s="203" t="s">
        <v>1031</v>
      </c>
      <c r="H134" s="203" t="s">
        <v>1032</v>
      </c>
      <c r="I134" s="319">
        <v>13803</v>
      </c>
      <c r="J134" s="320" t="s">
        <v>1671</v>
      </c>
      <c r="K134" s="321">
        <v>1392742</v>
      </c>
      <c r="L134" s="322">
        <v>45355</v>
      </c>
      <c r="M134" s="327">
        <v>45355</v>
      </c>
      <c r="N134" s="209">
        <v>-45355</v>
      </c>
      <c r="O134" s="321">
        <v>1392742</v>
      </c>
      <c r="P134" s="288">
        <v>1.0059372349448685</v>
      </c>
      <c r="Q134" s="323">
        <v>1401011.036471586</v>
      </c>
      <c r="R134" s="324">
        <v>1401011.036471586</v>
      </c>
      <c r="S134" s="325">
        <v>1.2148095644285457E-4</v>
      </c>
      <c r="T134" s="272"/>
    </row>
    <row r="135" spans="1:21" s="238" customFormat="1" ht="15" customHeight="1" x14ac:dyDescent="0.35">
      <c r="A135" s="271"/>
      <c r="B135" s="326">
        <v>132</v>
      </c>
      <c r="C135" s="318" t="s">
        <v>1669</v>
      </c>
      <c r="D135" s="318">
        <v>900502435</v>
      </c>
      <c r="E135" s="200" t="s">
        <v>1670</v>
      </c>
      <c r="F135" s="203" t="s">
        <v>1441</v>
      </c>
      <c r="G135" s="203" t="s">
        <v>1031</v>
      </c>
      <c r="H135" s="203" t="s">
        <v>1032</v>
      </c>
      <c r="I135" s="319">
        <v>13393</v>
      </c>
      <c r="J135" s="320" t="s">
        <v>1671</v>
      </c>
      <c r="K135" s="321">
        <v>4759980</v>
      </c>
      <c r="L135" s="322">
        <v>45323</v>
      </c>
      <c r="M135" s="327">
        <v>45323</v>
      </c>
      <c r="N135" s="209">
        <v>-45323</v>
      </c>
      <c r="O135" s="321">
        <v>4759980</v>
      </c>
      <c r="P135" s="288">
        <v>1.0130258381379456</v>
      </c>
      <c r="Q135" s="323">
        <v>4821982.7290198579</v>
      </c>
      <c r="R135" s="324">
        <v>4821982.7290198579</v>
      </c>
      <c r="S135" s="325">
        <v>4.1811167694119633E-4</v>
      </c>
      <c r="T135" s="272"/>
      <c r="U135" s="187"/>
    </row>
    <row r="136" spans="1:21" ht="15" customHeight="1" x14ac:dyDescent="0.35">
      <c r="A136" s="271"/>
      <c r="B136" s="326">
        <v>133</v>
      </c>
      <c r="C136" s="318" t="s">
        <v>1669</v>
      </c>
      <c r="D136" s="318">
        <v>900502435</v>
      </c>
      <c r="E136" s="200" t="s">
        <v>1670</v>
      </c>
      <c r="F136" s="203" t="s">
        <v>1441</v>
      </c>
      <c r="G136" s="203" t="s">
        <v>1031</v>
      </c>
      <c r="H136" s="203" t="s">
        <v>1032</v>
      </c>
      <c r="I136" s="319">
        <v>14019</v>
      </c>
      <c r="J136" s="320" t="s">
        <v>1672</v>
      </c>
      <c r="K136" s="321">
        <v>27854840</v>
      </c>
      <c r="L136" s="322">
        <v>45371</v>
      </c>
      <c r="M136" s="327">
        <v>45371</v>
      </c>
      <c r="N136" s="209">
        <v>-45371</v>
      </c>
      <c r="O136" s="321">
        <v>27854840</v>
      </c>
      <c r="P136" s="288">
        <v>1.0059372349448685</v>
      </c>
      <c r="Q136" s="323">
        <v>28020220.729431722</v>
      </c>
      <c r="R136" s="324">
        <v>28020220.729431722</v>
      </c>
      <c r="S136" s="325">
        <v>2.4296191288570917E-3</v>
      </c>
      <c r="T136" s="272"/>
      <c r="U136" s="238"/>
    </row>
    <row r="137" spans="1:21" s="238" customFormat="1" ht="15" customHeight="1" x14ac:dyDescent="0.35">
      <c r="A137" s="271"/>
      <c r="B137" s="326">
        <v>134</v>
      </c>
      <c r="C137" s="318" t="s">
        <v>1669</v>
      </c>
      <c r="D137" s="318">
        <v>900502435</v>
      </c>
      <c r="E137" s="200" t="s">
        <v>1670</v>
      </c>
      <c r="F137" s="203" t="s">
        <v>1441</v>
      </c>
      <c r="G137" s="203" t="s">
        <v>1031</v>
      </c>
      <c r="H137" s="203" t="s">
        <v>1032</v>
      </c>
      <c r="I137" s="319" t="s">
        <v>1673</v>
      </c>
      <c r="J137" s="320" t="s">
        <v>1671</v>
      </c>
      <c r="K137" s="321">
        <v>4759980</v>
      </c>
      <c r="L137" s="322">
        <v>45415</v>
      </c>
      <c r="M137" s="327">
        <v>45415</v>
      </c>
      <c r="N137" s="209">
        <v>-45415</v>
      </c>
      <c r="O137" s="321">
        <v>4759980</v>
      </c>
      <c r="P137" s="288">
        <v>1</v>
      </c>
      <c r="Q137" s="323">
        <v>4759980</v>
      </c>
      <c r="R137" s="324">
        <v>4759980</v>
      </c>
      <c r="S137" s="325">
        <v>4.1273545175287161E-4</v>
      </c>
      <c r="T137" s="272"/>
    </row>
    <row r="138" spans="1:21" ht="15" customHeight="1" x14ac:dyDescent="0.35">
      <c r="A138" s="271"/>
      <c r="B138" s="326">
        <v>135</v>
      </c>
      <c r="C138" s="318" t="s">
        <v>1669</v>
      </c>
      <c r="D138" s="318">
        <v>900502435</v>
      </c>
      <c r="E138" s="200" t="s">
        <v>1670</v>
      </c>
      <c r="F138" s="203" t="s">
        <v>1441</v>
      </c>
      <c r="G138" s="203" t="s">
        <v>1031</v>
      </c>
      <c r="H138" s="203" t="s">
        <v>1032</v>
      </c>
      <c r="I138" s="319" t="s">
        <v>1674</v>
      </c>
      <c r="J138" s="320" t="s">
        <v>1671</v>
      </c>
      <c r="K138" s="321">
        <v>1392742</v>
      </c>
      <c r="L138" s="322">
        <v>45415</v>
      </c>
      <c r="M138" s="327">
        <v>45415</v>
      </c>
      <c r="N138" s="209">
        <v>-45415</v>
      </c>
      <c r="O138" s="321">
        <v>1392742</v>
      </c>
      <c r="P138" s="288">
        <v>1</v>
      </c>
      <c r="Q138" s="323">
        <v>1392742</v>
      </c>
      <c r="R138" s="324">
        <v>1392742</v>
      </c>
      <c r="S138" s="325">
        <v>1.2076395248408563E-4</v>
      </c>
      <c r="T138" s="272"/>
    </row>
    <row r="139" spans="1:21" s="238" customFormat="1" ht="15" customHeight="1" x14ac:dyDescent="0.35">
      <c r="A139" s="271"/>
      <c r="B139" s="326">
        <v>136</v>
      </c>
      <c r="C139" s="318" t="s">
        <v>1669</v>
      </c>
      <c r="D139" s="318">
        <v>900502435</v>
      </c>
      <c r="E139" s="200" t="s">
        <v>1670</v>
      </c>
      <c r="F139" s="203" t="s">
        <v>1441</v>
      </c>
      <c r="G139" s="203" t="s">
        <v>1031</v>
      </c>
      <c r="H139" s="203" t="s">
        <v>1032</v>
      </c>
      <c r="I139" s="319" t="s">
        <v>1675</v>
      </c>
      <c r="J139" s="320" t="s">
        <v>1671</v>
      </c>
      <c r="K139" s="321">
        <v>4247328</v>
      </c>
      <c r="L139" s="322">
        <v>45429</v>
      </c>
      <c r="M139" s="327">
        <v>45429</v>
      </c>
      <c r="N139" s="209">
        <v>-45429</v>
      </c>
      <c r="O139" s="321">
        <v>4247328</v>
      </c>
      <c r="P139" s="288">
        <v>1</v>
      </c>
      <c r="Q139" s="323">
        <v>4247328</v>
      </c>
      <c r="R139" s="324">
        <v>4247328</v>
      </c>
      <c r="S139" s="325">
        <v>3.6828365682683973E-4</v>
      </c>
      <c r="T139" s="272"/>
      <c r="U139" s="187"/>
    </row>
    <row r="140" spans="1:21" ht="15" customHeight="1" x14ac:dyDescent="0.35">
      <c r="A140" s="271"/>
      <c r="B140" s="326">
        <v>137</v>
      </c>
      <c r="C140" s="318" t="s">
        <v>1669</v>
      </c>
      <c r="D140" s="318">
        <v>900502435</v>
      </c>
      <c r="E140" s="200" t="s">
        <v>1670</v>
      </c>
      <c r="F140" s="203" t="s">
        <v>1441</v>
      </c>
      <c r="G140" s="203" t="s">
        <v>1031</v>
      </c>
      <c r="H140" s="203" t="s">
        <v>1032</v>
      </c>
      <c r="I140" s="319" t="s">
        <v>1676</v>
      </c>
      <c r="J140" s="320" t="s">
        <v>1671</v>
      </c>
      <c r="K140" s="321">
        <v>8570720</v>
      </c>
      <c r="L140" s="322">
        <v>45429</v>
      </c>
      <c r="M140" s="327">
        <v>45429</v>
      </c>
      <c r="N140" s="209">
        <v>-45429</v>
      </c>
      <c r="O140" s="321">
        <v>8570720</v>
      </c>
      <c r="P140" s="288">
        <v>1</v>
      </c>
      <c r="Q140" s="323">
        <v>8570720</v>
      </c>
      <c r="R140" s="324">
        <v>8570720</v>
      </c>
      <c r="S140" s="325">
        <v>7.4316278451745004E-4</v>
      </c>
      <c r="T140" s="272"/>
      <c r="U140" s="238"/>
    </row>
    <row r="141" spans="1:21" ht="15" customHeight="1" x14ac:dyDescent="0.35">
      <c r="A141" s="271"/>
      <c r="B141" s="326">
        <v>138</v>
      </c>
      <c r="C141" s="339" t="s">
        <v>1677</v>
      </c>
      <c r="D141" s="339"/>
      <c r="E141" s="245"/>
      <c r="F141" s="248"/>
      <c r="G141" s="248"/>
      <c r="H141" s="248"/>
      <c r="I141" s="340"/>
      <c r="J141" s="341"/>
      <c r="K141" s="342">
        <v>62498292</v>
      </c>
      <c r="L141" s="343"/>
      <c r="M141" s="344"/>
      <c r="N141" s="299"/>
      <c r="O141" s="342">
        <v>62498292</v>
      </c>
      <c r="P141" s="345"/>
      <c r="Q141" s="346">
        <v>62762205.614516042</v>
      </c>
      <c r="R141" s="347">
        <v>62762205.614516042</v>
      </c>
      <c r="S141" s="348">
        <v>5.4420790186752669E-3</v>
      </c>
      <c r="T141" s="272"/>
      <c r="U141" s="238"/>
    </row>
    <row r="142" spans="1:21" s="238" customFormat="1" ht="15" customHeight="1" x14ac:dyDescent="0.35">
      <c r="A142" s="271"/>
      <c r="B142" s="326">
        <v>139</v>
      </c>
      <c r="C142" s="318" t="s">
        <v>1678</v>
      </c>
      <c r="D142" s="318">
        <v>900971687</v>
      </c>
      <c r="E142" s="200" t="s">
        <v>1679</v>
      </c>
      <c r="F142" s="203" t="s">
        <v>1441</v>
      </c>
      <c r="G142" s="203" t="s">
        <v>1031</v>
      </c>
      <c r="H142" s="203" t="s">
        <v>1032</v>
      </c>
      <c r="I142" s="319" t="s">
        <v>1680</v>
      </c>
      <c r="J142" s="320" t="s">
        <v>1681</v>
      </c>
      <c r="K142" s="321">
        <v>190400</v>
      </c>
      <c r="L142" s="322">
        <v>44561</v>
      </c>
      <c r="M142" s="327">
        <v>44561</v>
      </c>
      <c r="N142" s="209">
        <v>-44561</v>
      </c>
      <c r="O142" s="321">
        <v>190400</v>
      </c>
      <c r="P142" s="288">
        <v>1.2774436765101875</v>
      </c>
      <c r="Q142" s="323">
        <v>243225.27600753971</v>
      </c>
      <c r="R142" s="324">
        <v>243225.27600753971</v>
      </c>
      <c r="S142" s="325">
        <v>2.108994032972592E-5</v>
      </c>
      <c r="T142" s="272"/>
      <c r="U142" s="187"/>
    </row>
    <row r="143" spans="1:21" ht="15" customHeight="1" x14ac:dyDescent="0.35">
      <c r="A143" s="271"/>
      <c r="B143" s="326">
        <v>140</v>
      </c>
      <c r="C143" s="318" t="s">
        <v>1678</v>
      </c>
      <c r="D143" s="318">
        <v>900971687</v>
      </c>
      <c r="E143" s="200" t="s">
        <v>1679</v>
      </c>
      <c r="F143" s="203" t="s">
        <v>1441</v>
      </c>
      <c r="G143" s="203" t="s">
        <v>1031</v>
      </c>
      <c r="H143" s="203" t="s">
        <v>1032</v>
      </c>
      <c r="I143" s="319" t="s">
        <v>1682</v>
      </c>
      <c r="J143" s="320" t="s">
        <v>1683</v>
      </c>
      <c r="K143" s="321">
        <v>226714</v>
      </c>
      <c r="L143" s="322">
        <v>45274</v>
      </c>
      <c r="M143" s="327">
        <v>45274</v>
      </c>
      <c r="N143" s="209">
        <v>-45274</v>
      </c>
      <c r="O143" s="321">
        <v>226714</v>
      </c>
      <c r="P143" s="288">
        <v>1.0334011036886437</v>
      </c>
      <c r="Q143" s="323">
        <v>234286.49782166717</v>
      </c>
      <c r="R143" s="324">
        <v>234286.49782166717</v>
      </c>
      <c r="S143" s="325">
        <v>2.0314863406573971E-5</v>
      </c>
      <c r="T143" s="272"/>
    </row>
    <row r="144" spans="1:21" ht="15" customHeight="1" x14ac:dyDescent="0.35">
      <c r="A144" s="271"/>
      <c r="B144" s="326">
        <v>141</v>
      </c>
      <c r="C144" s="339" t="s">
        <v>1684</v>
      </c>
      <c r="D144" s="339"/>
      <c r="E144" s="245"/>
      <c r="F144" s="248"/>
      <c r="G144" s="248"/>
      <c r="H144" s="248"/>
      <c r="I144" s="340"/>
      <c r="J144" s="341"/>
      <c r="K144" s="342">
        <v>417114</v>
      </c>
      <c r="L144" s="343"/>
      <c r="M144" s="344"/>
      <c r="N144" s="299"/>
      <c r="O144" s="342">
        <v>417114</v>
      </c>
      <c r="P144" s="345"/>
      <c r="Q144" s="346">
        <v>477511.77382920688</v>
      </c>
      <c r="R144" s="347">
        <v>477511.77382920688</v>
      </c>
      <c r="S144" s="348">
        <v>4.1404803736299892E-5</v>
      </c>
      <c r="T144" s="272"/>
    </row>
    <row r="145" spans="1:21" s="238" customFormat="1" ht="15" customHeight="1" x14ac:dyDescent="0.35">
      <c r="A145" s="271"/>
      <c r="B145" s="326">
        <v>142</v>
      </c>
      <c r="C145" s="318" t="s">
        <v>1685</v>
      </c>
      <c r="D145" s="318">
        <v>900495092</v>
      </c>
      <c r="E145" s="200" t="s">
        <v>1686</v>
      </c>
      <c r="F145" s="203" t="s">
        <v>1441</v>
      </c>
      <c r="G145" s="203" t="s">
        <v>1031</v>
      </c>
      <c r="H145" s="203" t="s">
        <v>1032</v>
      </c>
      <c r="I145" s="319" t="s">
        <v>1687</v>
      </c>
      <c r="J145" s="320" t="s">
        <v>1688</v>
      </c>
      <c r="K145" s="321">
        <v>133748</v>
      </c>
      <c r="L145" s="322">
        <v>45279</v>
      </c>
      <c r="M145" s="208">
        <v>45279</v>
      </c>
      <c r="N145" s="209">
        <v>-45279</v>
      </c>
      <c r="O145" s="321">
        <v>133748</v>
      </c>
      <c r="P145" s="288">
        <v>1.0334011036886437</v>
      </c>
      <c r="Q145" s="323">
        <v>138215.33081614872</v>
      </c>
      <c r="R145" s="324">
        <v>138215.33081614872</v>
      </c>
      <c r="S145" s="325">
        <v>1.1984581238487502E-5</v>
      </c>
      <c r="T145" s="272"/>
      <c r="U145" s="187"/>
    </row>
    <row r="146" spans="1:21" s="238" customFormat="1" ht="15" customHeight="1" x14ac:dyDescent="0.35">
      <c r="A146" s="271"/>
      <c r="B146" s="326">
        <v>143</v>
      </c>
      <c r="C146" s="339" t="s">
        <v>1689</v>
      </c>
      <c r="D146" s="339"/>
      <c r="E146" s="245"/>
      <c r="F146" s="248"/>
      <c r="G146" s="248"/>
      <c r="H146" s="248"/>
      <c r="I146" s="340"/>
      <c r="J146" s="341"/>
      <c r="K146" s="342">
        <v>133748</v>
      </c>
      <c r="L146" s="343"/>
      <c r="M146" s="253"/>
      <c r="N146" s="299"/>
      <c r="O146" s="342">
        <v>133748</v>
      </c>
      <c r="P146" s="345"/>
      <c r="Q146" s="346">
        <v>138215.33081614872</v>
      </c>
      <c r="R146" s="347">
        <v>138215.33081614872</v>
      </c>
      <c r="S146" s="348">
        <v>1.1984581238487502E-5</v>
      </c>
      <c r="T146" s="272"/>
      <c r="U146" s="187"/>
    </row>
    <row r="147" spans="1:21" ht="15" customHeight="1" x14ac:dyDescent="0.35">
      <c r="A147" s="271"/>
      <c r="B147" s="326">
        <v>144</v>
      </c>
      <c r="C147" s="318" t="s">
        <v>1690</v>
      </c>
      <c r="D147" s="318">
        <v>901460219</v>
      </c>
      <c r="E147" s="200" t="s">
        <v>1691</v>
      </c>
      <c r="F147" s="203" t="s">
        <v>1441</v>
      </c>
      <c r="G147" s="203" t="s">
        <v>1031</v>
      </c>
      <c r="H147" s="203" t="s">
        <v>1032</v>
      </c>
      <c r="I147" s="319" t="s">
        <v>1692</v>
      </c>
      <c r="J147" s="320" t="s">
        <v>1693</v>
      </c>
      <c r="K147" s="321">
        <v>3111990</v>
      </c>
      <c r="L147" s="322">
        <v>45219</v>
      </c>
      <c r="M147" s="208">
        <v>45219</v>
      </c>
      <c r="N147" s="209">
        <v>-45219</v>
      </c>
      <c r="O147" s="321">
        <v>3111990</v>
      </c>
      <c r="P147" s="288">
        <v>1.0430194210333457</v>
      </c>
      <c r="Q147" s="323">
        <v>3245866.0080615613</v>
      </c>
      <c r="R147" s="324">
        <v>3245866.0080615613</v>
      </c>
      <c r="S147" s="325">
        <v>2.8144739540220305E-4</v>
      </c>
      <c r="T147" s="272"/>
    </row>
    <row r="148" spans="1:21" ht="15" customHeight="1" x14ac:dyDescent="0.35">
      <c r="A148" s="271"/>
      <c r="B148" s="326">
        <v>145</v>
      </c>
      <c r="C148" s="339" t="s">
        <v>1694</v>
      </c>
      <c r="D148" s="339"/>
      <c r="E148" s="245"/>
      <c r="F148" s="248"/>
      <c r="G148" s="248"/>
      <c r="H148" s="248"/>
      <c r="I148" s="340"/>
      <c r="J148" s="341"/>
      <c r="K148" s="342">
        <v>3111990</v>
      </c>
      <c r="L148" s="343"/>
      <c r="M148" s="253"/>
      <c r="N148" s="299"/>
      <c r="O148" s="342">
        <v>3111990</v>
      </c>
      <c r="P148" s="345"/>
      <c r="Q148" s="346">
        <v>3245866.0080615613</v>
      </c>
      <c r="R148" s="347">
        <v>3245866.0080615613</v>
      </c>
      <c r="S148" s="348">
        <v>2.8144739540220305E-4</v>
      </c>
      <c r="T148" s="272"/>
    </row>
    <row r="149" spans="1:21" s="238" customFormat="1" ht="15" customHeight="1" x14ac:dyDescent="0.35">
      <c r="A149" s="271"/>
      <c r="B149" s="326">
        <v>146</v>
      </c>
      <c r="C149" s="318" t="s">
        <v>1695</v>
      </c>
      <c r="D149" s="318">
        <v>901251275</v>
      </c>
      <c r="E149" s="200" t="s">
        <v>1696</v>
      </c>
      <c r="F149" s="203" t="s">
        <v>1441</v>
      </c>
      <c r="G149" s="203" t="s">
        <v>1031</v>
      </c>
      <c r="H149" s="203" t="s">
        <v>1032</v>
      </c>
      <c r="I149" s="319" t="s">
        <v>1697</v>
      </c>
      <c r="J149" s="320" t="s">
        <v>1698</v>
      </c>
      <c r="K149" s="321">
        <v>684804</v>
      </c>
      <c r="L149" s="322">
        <v>45429</v>
      </c>
      <c r="M149" s="327">
        <v>45429</v>
      </c>
      <c r="N149" s="209">
        <v>-45429</v>
      </c>
      <c r="O149" s="321">
        <v>684804</v>
      </c>
      <c r="P149" s="288">
        <v>1</v>
      </c>
      <c r="Q149" s="323">
        <v>684804</v>
      </c>
      <c r="R149" s="324">
        <v>684804</v>
      </c>
      <c r="S149" s="325">
        <v>5.9379007538303412E-5</v>
      </c>
      <c r="T149" s="272"/>
    </row>
    <row r="150" spans="1:21" s="238" customFormat="1" ht="15" customHeight="1" x14ac:dyDescent="0.35">
      <c r="A150" s="271"/>
      <c r="B150" s="326">
        <v>147</v>
      </c>
      <c r="C150" s="339" t="s">
        <v>1699</v>
      </c>
      <c r="D150" s="339"/>
      <c r="E150" s="245"/>
      <c r="F150" s="248"/>
      <c r="G150" s="248"/>
      <c r="H150" s="248"/>
      <c r="I150" s="340"/>
      <c r="J150" s="341"/>
      <c r="K150" s="342">
        <v>684804</v>
      </c>
      <c r="L150" s="343"/>
      <c r="M150" s="344"/>
      <c r="N150" s="299"/>
      <c r="O150" s="342">
        <v>684804</v>
      </c>
      <c r="P150" s="345"/>
      <c r="Q150" s="346">
        <v>684804</v>
      </c>
      <c r="R150" s="347">
        <v>684804</v>
      </c>
      <c r="S150" s="348">
        <v>5.9379007538303412E-5</v>
      </c>
      <c r="T150" s="272"/>
    </row>
    <row r="151" spans="1:21" ht="15" customHeight="1" x14ac:dyDescent="0.35">
      <c r="A151" s="271"/>
      <c r="B151" s="326">
        <v>148</v>
      </c>
      <c r="C151" s="318" t="s">
        <v>1700</v>
      </c>
      <c r="D151" s="318">
        <v>800249401</v>
      </c>
      <c r="E151" s="200" t="s">
        <v>1701</v>
      </c>
      <c r="F151" s="203" t="s">
        <v>1702</v>
      </c>
      <c r="G151" s="203" t="s">
        <v>1031</v>
      </c>
      <c r="H151" s="203" t="s">
        <v>1551</v>
      </c>
      <c r="I151" s="319" t="s">
        <v>1703</v>
      </c>
      <c r="J151" s="320" t="s">
        <v>1704</v>
      </c>
      <c r="K151" s="321">
        <v>5861625</v>
      </c>
      <c r="L151" s="322">
        <v>45415</v>
      </c>
      <c r="M151" s="327">
        <v>45429</v>
      </c>
      <c r="N151" s="209">
        <v>-45429</v>
      </c>
      <c r="O151" s="321">
        <v>5861625</v>
      </c>
      <c r="P151" s="288">
        <v>1</v>
      </c>
      <c r="Q151" s="323">
        <v>5861625</v>
      </c>
      <c r="R151" s="324">
        <v>5861625</v>
      </c>
      <c r="S151" s="325">
        <v>5.0825853099822395E-4</v>
      </c>
      <c r="T151" s="272"/>
    </row>
    <row r="152" spans="1:21" s="238" customFormat="1" ht="15" customHeight="1" x14ac:dyDescent="0.35">
      <c r="A152" s="271"/>
      <c r="B152" s="326">
        <v>149</v>
      </c>
      <c r="C152" s="318" t="s">
        <v>1700</v>
      </c>
      <c r="D152" s="318">
        <v>800249401</v>
      </c>
      <c r="E152" s="200" t="s">
        <v>1701</v>
      </c>
      <c r="F152" s="203" t="s">
        <v>1702</v>
      </c>
      <c r="G152" s="203" t="s">
        <v>1031</v>
      </c>
      <c r="H152" s="203" t="s">
        <v>1551</v>
      </c>
      <c r="I152" s="319" t="s">
        <v>1705</v>
      </c>
      <c r="J152" s="320" t="s">
        <v>1706</v>
      </c>
      <c r="K152" s="321">
        <v>250000000</v>
      </c>
      <c r="L152" s="322">
        <v>44914</v>
      </c>
      <c r="M152" s="327">
        <v>44914</v>
      </c>
      <c r="N152" s="209">
        <v>-44914</v>
      </c>
      <c r="O152" s="321">
        <v>250000000</v>
      </c>
      <c r="P152" s="288">
        <v>1.1292549393001665</v>
      </c>
      <c r="Q152" s="323">
        <v>282313734.82504165</v>
      </c>
      <c r="R152" s="324">
        <v>282313734.82504165</v>
      </c>
      <c r="S152" s="325">
        <v>2.447928076988852E-2</v>
      </c>
      <c r="T152" s="272"/>
    </row>
    <row r="153" spans="1:21" ht="15" customHeight="1" x14ac:dyDescent="0.35">
      <c r="A153" s="271"/>
      <c r="B153" s="326">
        <v>150</v>
      </c>
      <c r="C153" s="318" t="s">
        <v>1700</v>
      </c>
      <c r="D153" s="318">
        <v>800249401</v>
      </c>
      <c r="E153" s="200" t="s">
        <v>1701</v>
      </c>
      <c r="F153" s="203" t="s">
        <v>1702</v>
      </c>
      <c r="G153" s="203" t="s">
        <v>1031</v>
      </c>
      <c r="H153" s="203" t="s">
        <v>1551</v>
      </c>
      <c r="I153" s="319" t="s">
        <v>1707</v>
      </c>
      <c r="J153" s="320" t="s">
        <v>1708</v>
      </c>
      <c r="K153" s="321">
        <v>11625201</v>
      </c>
      <c r="L153" s="322">
        <v>44509</v>
      </c>
      <c r="M153" s="327">
        <v>44509</v>
      </c>
      <c r="N153" s="209">
        <v>-44509</v>
      </c>
      <c r="O153" s="321">
        <v>11625201</v>
      </c>
      <c r="P153" s="288">
        <v>1.2867992766726943</v>
      </c>
      <c r="Q153" s="323">
        <v>14959300.237974683</v>
      </c>
      <c r="R153" s="324">
        <v>14959300.237974683</v>
      </c>
      <c r="S153" s="325">
        <v>1.2971133369525335E-3</v>
      </c>
      <c r="T153" s="272"/>
    </row>
    <row r="154" spans="1:21" s="238" customFormat="1" ht="15" customHeight="1" x14ac:dyDescent="0.35">
      <c r="A154" s="271"/>
      <c r="B154" s="326">
        <v>151</v>
      </c>
      <c r="C154" s="318" t="s">
        <v>1700</v>
      </c>
      <c r="D154" s="318">
        <v>800249401</v>
      </c>
      <c r="E154" s="200" t="s">
        <v>1701</v>
      </c>
      <c r="F154" s="203" t="s">
        <v>1702</v>
      </c>
      <c r="G154" s="203" t="s">
        <v>1031</v>
      </c>
      <c r="H154" s="203" t="s">
        <v>1551</v>
      </c>
      <c r="I154" s="319" t="s">
        <v>1709</v>
      </c>
      <c r="J154" s="320" t="s">
        <v>1710</v>
      </c>
      <c r="K154" s="321">
        <v>11625201</v>
      </c>
      <c r="L154" s="322">
        <v>44550</v>
      </c>
      <c r="M154" s="327">
        <v>44550</v>
      </c>
      <c r="N154" s="209">
        <v>-44550</v>
      </c>
      <c r="O154" s="321">
        <v>11625201</v>
      </c>
      <c r="P154" s="288">
        <v>1.2774436765101875</v>
      </c>
      <c r="Q154" s="323">
        <v>14850539.505609909</v>
      </c>
      <c r="R154" s="324">
        <v>14850539.505609909</v>
      </c>
      <c r="S154" s="325">
        <v>1.2876827490077211E-3</v>
      </c>
      <c r="T154" s="272"/>
    </row>
    <row r="155" spans="1:21" ht="15" customHeight="1" x14ac:dyDescent="0.35">
      <c r="A155" s="271"/>
      <c r="B155" s="326">
        <v>152</v>
      </c>
      <c r="C155" s="318" t="s">
        <v>1700</v>
      </c>
      <c r="D155" s="318">
        <v>800249401</v>
      </c>
      <c r="E155" s="200" t="s">
        <v>1701</v>
      </c>
      <c r="F155" s="203" t="s">
        <v>1702</v>
      </c>
      <c r="G155" s="203" t="s">
        <v>1031</v>
      </c>
      <c r="H155" s="203" t="s">
        <v>1551</v>
      </c>
      <c r="I155" s="319" t="s">
        <v>1711</v>
      </c>
      <c r="J155" s="320" t="s">
        <v>1712</v>
      </c>
      <c r="K155" s="321">
        <v>11625201</v>
      </c>
      <c r="L155" s="322">
        <v>44572</v>
      </c>
      <c r="M155" s="327">
        <v>44592</v>
      </c>
      <c r="N155" s="209">
        <v>-44592</v>
      </c>
      <c r="O155" s="321">
        <v>11625201</v>
      </c>
      <c r="P155" s="288">
        <v>1.2565777856259932</v>
      </c>
      <c r="Q155" s="323">
        <v>14607969.330037082</v>
      </c>
      <c r="R155" s="324">
        <v>14607969.330037082</v>
      </c>
      <c r="S155" s="325">
        <v>1.2666496121044517E-3</v>
      </c>
      <c r="T155" s="330"/>
      <c r="U155" s="279"/>
    </row>
    <row r="156" spans="1:21" s="238" customFormat="1" ht="15" customHeight="1" x14ac:dyDescent="0.35">
      <c r="A156" s="271"/>
      <c r="B156" s="326">
        <v>153</v>
      </c>
      <c r="C156" s="318" t="s">
        <v>1700</v>
      </c>
      <c r="D156" s="318">
        <v>800249401</v>
      </c>
      <c r="E156" s="200" t="s">
        <v>1701</v>
      </c>
      <c r="F156" s="203" t="s">
        <v>1702</v>
      </c>
      <c r="G156" s="203" t="s">
        <v>1031</v>
      </c>
      <c r="H156" s="203" t="s">
        <v>1551</v>
      </c>
      <c r="I156" s="319" t="s">
        <v>1713</v>
      </c>
      <c r="J156" s="320" t="s">
        <v>1714</v>
      </c>
      <c r="K156" s="321">
        <v>11625201</v>
      </c>
      <c r="L156" s="322">
        <v>44606</v>
      </c>
      <c r="M156" s="327">
        <v>44612</v>
      </c>
      <c r="N156" s="209">
        <v>-44612</v>
      </c>
      <c r="O156" s="321">
        <v>11625201</v>
      </c>
      <c r="P156" s="288">
        <v>1.2363825905655459</v>
      </c>
      <c r="Q156" s="323">
        <v>14373196.128225174</v>
      </c>
      <c r="R156" s="324">
        <v>14373196.128225174</v>
      </c>
      <c r="S156" s="325">
        <v>1.2462925468417181E-3</v>
      </c>
      <c r="T156" s="330"/>
      <c r="U156" s="328"/>
    </row>
    <row r="157" spans="1:21" ht="15" customHeight="1" x14ac:dyDescent="0.35">
      <c r="A157" s="271"/>
      <c r="B157" s="326">
        <v>154</v>
      </c>
      <c r="C157" s="318" t="s">
        <v>1700</v>
      </c>
      <c r="D157" s="318">
        <v>800249401</v>
      </c>
      <c r="E157" s="200" t="s">
        <v>1701</v>
      </c>
      <c r="F157" s="203" t="s">
        <v>1702</v>
      </c>
      <c r="G157" s="203" t="s">
        <v>1031</v>
      </c>
      <c r="H157" s="203" t="s">
        <v>1551</v>
      </c>
      <c r="I157" s="319" t="s">
        <v>1715</v>
      </c>
      <c r="J157" s="320" t="s">
        <v>1716</v>
      </c>
      <c r="K157" s="321">
        <v>11625201</v>
      </c>
      <c r="L157" s="322">
        <v>44638</v>
      </c>
      <c r="M157" s="327">
        <v>44644</v>
      </c>
      <c r="N157" s="209">
        <v>-44644</v>
      </c>
      <c r="O157" s="321">
        <v>11625201</v>
      </c>
      <c r="P157" s="288">
        <v>1.2241527610528125</v>
      </c>
      <c r="Q157" s="323">
        <v>14231021.901943916</v>
      </c>
      <c r="R157" s="324">
        <v>14231021.901943916</v>
      </c>
      <c r="S157" s="325">
        <v>1.2339646917852243E-3</v>
      </c>
      <c r="T157" s="330"/>
      <c r="U157" s="279"/>
    </row>
    <row r="158" spans="1:21" s="238" customFormat="1" ht="15" customHeight="1" x14ac:dyDescent="0.35">
      <c r="A158" s="271"/>
      <c r="B158" s="326">
        <v>155</v>
      </c>
      <c r="C158" s="318" t="s">
        <v>1700</v>
      </c>
      <c r="D158" s="318">
        <v>800249401</v>
      </c>
      <c r="E158" s="200" t="s">
        <v>1701</v>
      </c>
      <c r="F158" s="203" t="s">
        <v>1702</v>
      </c>
      <c r="G158" s="203" t="s">
        <v>1031</v>
      </c>
      <c r="H158" s="203" t="s">
        <v>1551</v>
      </c>
      <c r="I158" s="319" t="s">
        <v>1717</v>
      </c>
      <c r="J158" s="320" t="s">
        <v>1718</v>
      </c>
      <c r="K158" s="321">
        <v>11625201</v>
      </c>
      <c r="L158" s="322">
        <v>44662</v>
      </c>
      <c r="M158" s="327">
        <v>44681</v>
      </c>
      <c r="N158" s="209">
        <v>-44681</v>
      </c>
      <c r="O158" s="321">
        <v>11625201</v>
      </c>
      <c r="P158" s="288">
        <v>1.2090731458669612</v>
      </c>
      <c r="Q158" s="323">
        <v>14055718.344405744</v>
      </c>
      <c r="R158" s="324">
        <v>14055718.344405744</v>
      </c>
      <c r="S158" s="325">
        <v>1.2187642092171458E-3</v>
      </c>
      <c r="T158" s="330"/>
      <c r="U158" s="328"/>
    </row>
    <row r="159" spans="1:21" ht="15" customHeight="1" x14ac:dyDescent="0.35">
      <c r="A159" s="271"/>
      <c r="B159" s="326">
        <v>156</v>
      </c>
      <c r="C159" s="318" t="s">
        <v>1700</v>
      </c>
      <c r="D159" s="318">
        <v>800249401</v>
      </c>
      <c r="E159" s="200" t="s">
        <v>1701</v>
      </c>
      <c r="F159" s="203" t="s">
        <v>1702</v>
      </c>
      <c r="G159" s="203" t="s">
        <v>1031</v>
      </c>
      <c r="H159" s="203" t="s">
        <v>1551</v>
      </c>
      <c r="I159" s="319" t="s">
        <v>1719</v>
      </c>
      <c r="J159" s="320" t="s">
        <v>1720</v>
      </c>
      <c r="K159" s="321">
        <v>11625201</v>
      </c>
      <c r="L159" s="322">
        <v>44699</v>
      </c>
      <c r="M159" s="327">
        <v>44704</v>
      </c>
      <c r="N159" s="209">
        <v>-44704</v>
      </c>
      <c r="O159" s="321">
        <v>11625201</v>
      </c>
      <c r="P159" s="288">
        <v>1.198989048020219</v>
      </c>
      <c r="Q159" s="323">
        <v>13938488.680033699</v>
      </c>
      <c r="R159" s="324">
        <v>13938488.680033699</v>
      </c>
      <c r="S159" s="325">
        <v>1.2085992844730431E-3</v>
      </c>
      <c r="T159" s="272"/>
    </row>
    <row r="160" spans="1:21" s="238" customFormat="1" ht="15" customHeight="1" x14ac:dyDescent="0.35">
      <c r="A160" s="271"/>
      <c r="B160" s="326">
        <v>157</v>
      </c>
      <c r="C160" s="318" t="s">
        <v>1700</v>
      </c>
      <c r="D160" s="318">
        <v>800249401</v>
      </c>
      <c r="E160" s="200" t="s">
        <v>1701</v>
      </c>
      <c r="F160" s="203" t="s">
        <v>1702</v>
      </c>
      <c r="G160" s="203" t="s">
        <v>1031</v>
      </c>
      <c r="H160" s="203" t="s">
        <v>1551</v>
      </c>
      <c r="I160" s="319" t="s">
        <v>1721</v>
      </c>
      <c r="J160" s="320" t="s">
        <v>1722</v>
      </c>
      <c r="K160" s="321">
        <v>11625201</v>
      </c>
      <c r="L160" s="322">
        <v>44733</v>
      </c>
      <c r="M160" s="327">
        <v>44740</v>
      </c>
      <c r="N160" s="209">
        <v>-44740</v>
      </c>
      <c r="O160" s="321">
        <v>11625201</v>
      </c>
      <c r="P160" s="288">
        <v>1.1928589388986672</v>
      </c>
      <c r="Q160" s="323">
        <v>13867224.929343725</v>
      </c>
      <c r="R160" s="324">
        <v>13867224.929343725</v>
      </c>
      <c r="S160" s="325">
        <v>1.2024200407924749E-3</v>
      </c>
      <c r="T160" s="272"/>
    </row>
    <row r="161" spans="1:21" ht="15" customHeight="1" x14ac:dyDescent="0.35">
      <c r="A161" s="271"/>
      <c r="B161" s="326">
        <v>158</v>
      </c>
      <c r="C161" s="318" t="s">
        <v>1700</v>
      </c>
      <c r="D161" s="318">
        <v>800249401</v>
      </c>
      <c r="E161" s="200" t="s">
        <v>1701</v>
      </c>
      <c r="F161" s="203" t="s">
        <v>1702</v>
      </c>
      <c r="G161" s="203" t="s">
        <v>1031</v>
      </c>
      <c r="H161" s="203" t="s">
        <v>1551</v>
      </c>
      <c r="I161" s="319" t="s">
        <v>1723</v>
      </c>
      <c r="J161" s="320" t="s">
        <v>1724</v>
      </c>
      <c r="K161" s="321">
        <v>11625201</v>
      </c>
      <c r="L161" s="322">
        <v>44767</v>
      </c>
      <c r="M161" s="327">
        <v>44771</v>
      </c>
      <c r="N161" s="209">
        <v>-44771</v>
      </c>
      <c r="O161" s="321">
        <v>11625201</v>
      </c>
      <c r="P161" s="288">
        <v>1.1833374906460463</v>
      </c>
      <c r="Q161" s="323">
        <v>13756536.179595908</v>
      </c>
      <c r="R161" s="324">
        <v>13756536.179595908</v>
      </c>
      <c r="S161" s="325">
        <v>1.1928222754381823E-3</v>
      </c>
      <c r="T161" s="330"/>
      <c r="U161" s="279"/>
    </row>
    <row r="162" spans="1:21" ht="15" customHeight="1" x14ac:dyDescent="0.35">
      <c r="A162" s="271"/>
      <c r="B162" s="326">
        <v>159</v>
      </c>
      <c r="C162" s="318" t="s">
        <v>1700</v>
      </c>
      <c r="D162" s="318">
        <v>800249401</v>
      </c>
      <c r="E162" s="200" t="s">
        <v>1701</v>
      </c>
      <c r="F162" s="203" t="s">
        <v>1702</v>
      </c>
      <c r="G162" s="203" t="s">
        <v>1031</v>
      </c>
      <c r="H162" s="203" t="s">
        <v>1551</v>
      </c>
      <c r="I162" s="319" t="s">
        <v>1725</v>
      </c>
      <c r="J162" s="320" t="s">
        <v>1726</v>
      </c>
      <c r="K162" s="321">
        <v>11625201</v>
      </c>
      <c r="L162" s="322">
        <v>44707</v>
      </c>
      <c r="M162" s="327">
        <v>44804</v>
      </c>
      <c r="N162" s="209">
        <v>-44804</v>
      </c>
      <c r="O162" s="321">
        <v>11625201</v>
      </c>
      <c r="P162" s="288">
        <v>1.171358024691358</v>
      </c>
      <c r="Q162" s="323">
        <v>13617272.479999999</v>
      </c>
      <c r="R162" s="324">
        <v>13617272.479999999</v>
      </c>
      <c r="S162" s="325">
        <v>1.1807467906744871E-3</v>
      </c>
      <c r="T162" s="330"/>
      <c r="U162" s="328"/>
    </row>
    <row r="163" spans="1:21" s="238" customFormat="1" ht="15" customHeight="1" x14ac:dyDescent="0.35">
      <c r="A163" s="271"/>
      <c r="B163" s="326">
        <v>160</v>
      </c>
      <c r="C163" s="318" t="s">
        <v>1700</v>
      </c>
      <c r="D163" s="318">
        <v>800249401</v>
      </c>
      <c r="E163" s="200" t="s">
        <v>1701</v>
      </c>
      <c r="F163" s="203" t="s">
        <v>1702</v>
      </c>
      <c r="G163" s="203" t="s">
        <v>1031</v>
      </c>
      <c r="H163" s="203" t="s">
        <v>1551</v>
      </c>
      <c r="I163" s="319" t="s">
        <v>1727</v>
      </c>
      <c r="J163" s="320" t="s">
        <v>1728</v>
      </c>
      <c r="K163" s="321">
        <v>11625201</v>
      </c>
      <c r="L163" s="322">
        <v>44820</v>
      </c>
      <c r="M163" s="327">
        <v>44834</v>
      </c>
      <c r="N163" s="209">
        <v>-44834</v>
      </c>
      <c r="O163" s="321">
        <v>11625201</v>
      </c>
      <c r="P163" s="288">
        <v>1.1605642991111473</v>
      </c>
      <c r="Q163" s="323">
        <v>13491793.250591209</v>
      </c>
      <c r="R163" s="324">
        <v>13491793.250591209</v>
      </c>
      <c r="S163" s="325">
        <v>1.1698665503298558E-3</v>
      </c>
      <c r="T163" s="272"/>
      <c r="U163" s="187"/>
    </row>
    <row r="164" spans="1:21" ht="15" customHeight="1" x14ac:dyDescent="0.35">
      <c r="A164" s="271"/>
      <c r="B164" s="326">
        <v>161</v>
      </c>
      <c r="C164" s="318" t="s">
        <v>1700</v>
      </c>
      <c r="D164" s="318">
        <v>800249401</v>
      </c>
      <c r="E164" s="200" t="s">
        <v>1701</v>
      </c>
      <c r="F164" s="203" t="s">
        <v>1702</v>
      </c>
      <c r="G164" s="203" t="s">
        <v>1031</v>
      </c>
      <c r="H164" s="203" t="s">
        <v>1551</v>
      </c>
      <c r="I164" s="319" t="s">
        <v>1729</v>
      </c>
      <c r="J164" s="320" t="s">
        <v>1730</v>
      </c>
      <c r="K164" s="321">
        <v>11625201</v>
      </c>
      <c r="L164" s="322">
        <v>44846</v>
      </c>
      <c r="M164" s="327">
        <v>44859</v>
      </c>
      <c r="N164" s="209">
        <v>-44859</v>
      </c>
      <c r="O164" s="321">
        <v>11625201</v>
      </c>
      <c r="P164" s="288">
        <v>1.1522953606995383</v>
      </c>
      <c r="Q164" s="323">
        <v>13395665.179499634</v>
      </c>
      <c r="R164" s="324">
        <v>13395665.179499634</v>
      </c>
      <c r="S164" s="325">
        <v>1.1615313340373264E-3</v>
      </c>
      <c r="T164" s="272"/>
      <c r="U164" s="238"/>
    </row>
    <row r="165" spans="1:21" ht="15" customHeight="1" x14ac:dyDescent="0.35">
      <c r="A165" s="271"/>
      <c r="B165" s="326">
        <v>162</v>
      </c>
      <c r="C165" s="318" t="s">
        <v>1700</v>
      </c>
      <c r="D165" s="318">
        <v>800249401</v>
      </c>
      <c r="E165" s="200" t="s">
        <v>1701</v>
      </c>
      <c r="F165" s="203" t="s">
        <v>1702</v>
      </c>
      <c r="G165" s="203" t="s">
        <v>1031</v>
      </c>
      <c r="H165" s="203" t="s">
        <v>1551</v>
      </c>
      <c r="I165" s="319" t="s">
        <v>1731</v>
      </c>
      <c r="J165" s="320" t="s">
        <v>1732</v>
      </c>
      <c r="K165" s="321">
        <v>11625201</v>
      </c>
      <c r="L165" s="322">
        <v>44880</v>
      </c>
      <c r="M165" s="327">
        <v>44895</v>
      </c>
      <c r="N165" s="209">
        <v>-44895</v>
      </c>
      <c r="O165" s="321">
        <v>11625201</v>
      </c>
      <c r="P165" s="288">
        <v>1.1434999196529005</v>
      </c>
      <c r="Q165" s="323">
        <v>13293416.409448819</v>
      </c>
      <c r="R165" s="324">
        <v>13293416.409448819</v>
      </c>
      <c r="S165" s="325">
        <v>1.1526653950421838E-3</v>
      </c>
      <c r="T165" s="272"/>
      <c r="U165" s="238"/>
    </row>
    <row r="166" spans="1:21" ht="15" customHeight="1" x14ac:dyDescent="0.35">
      <c r="A166" s="271"/>
      <c r="B166" s="326">
        <v>163</v>
      </c>
      <c r="C166" s="318" t="s">
        <v>1700</v>
      </c>
      <c r="D166" s="318">
        <v>800249401</v>
      </c>
      <c r="E166" s="200" t="s">
        <v>1701</v>
      </c>
      <c r="F166" s="203" t="s">
        <v>1702</v>
      </c>
      <c r="G166" s="203" t="s">
        <v>1031</v>
      </c>
      <c r="H166" s="203" t="s">
        <v>1551</v>
      </c>
      <c r="I166" s="319" t="s">
        <v>1733</v>
      </c>
      <c r="J166" s="320" t="s">
        <v>1734</v>
      </c>
      <c r="K166" s="321">
        <v>11625201</v>
      </c>
      <c r="L166" s="322">
        <v>44915</v>
      </c>
      <c r="M166" s="327">
        <v>44922</v>
      </c>
      <c r="N166" s="209">
        <v>-44922</v>
      </c>
      <c r="O166" s="321">
        <v>11625201</v>
      </c>
      <c r="P166" s="288">
        <v>1.1292549393001665</v>
      </c>
      <c r="Q166" s="323">
        <v>13127815.649607236</v>
      </c>
      <c r="R166" s="324">
        <v>13127815.649607236</v>
      </c>
      <c r="S166" s="325">
        <v>1.1383062371415553E-3</v>
      </c>
      <c r="T166" s="272"/>
      <c r="U166" s="238"/>
    </row>
    <row r="167" spans="1:21" ht="15" customHeight="1" x14ac:dyDescent="0.35">
      <c r="A167" s="271"/>
      <c r="B167" s="326">
        <v>164</v>
      </c>
      <c r="C167" s="318" t="s">
        <v>1700</v>
      </c>
      <c r="D167" s="318">
        <v>800249401</v>
      </c>
      <c r="E167" s="200" t="s">
        <v>1701</v>
      </c>
      <c r="F167" s="203" t="s">
        <v>1702</v>
      </c>
      <c r="G167" s="203" t="s">
        <v>1031</v>
      </c>
      <c r="H167" s="203" t="s">
        <v>1551</v>
      </c>
      <c r="I167" s="319" t="s">
        <v>1735</v>
      </c>
      <c r="J167" s="320" t="s">
        <v>1736</v>
      </c>
      <c r="K167" s="321">
        <v>11625201</v>
      </c>
      <c r="L167" s="322">
        <v>44608</v>
      </c>
      <c r="M167" s="327">
        <v>44978</v>
      </c>
      <c r="N167" s="209">
        <v>-44978</v>
      </c>
      <c r="O167" s="321">
        <v>11625201</v>
      </c>
      <c r="P167" s="288">
        <v>1.0914110429447852</v>
      </c>
      <c r="Q167" s="323">
        <v>12687872.747852759</v>
      </c>
      <c r="R167" s="324">
        <v>12687872.747852759</v>
      </c>
      <c r="S167" s="325">
        <v>1.1001590112496181E-3</v>
      </c>
      <c r="T167" s="272"/>
    </row>
    <row r="168" spans="1:21" s="238" customFormat="1" ht="15" customHeight="1" x14ac:dyDescent="0.35">
      <c r="A168" s="271"/>
      <c r="B168" s="326">
        <v>165</v>
      </c>
      <c r="C168" s="318" t="s">
        <v>1700</v>
      </c>
      <c r="D168" s="318">
        <v>800249401</v>
      </c>
      <c r="E168" s="200" t="s">
        <v>1701</v>
      </c>
      <c r="F168" s="203" t="s">
        <v>1702</v>
      </c>
      <c r="G168" s="203" t="s">
        <v>1031</v>
      </c>
      <c r="H168" s="203" t="s">
        <v>1551</v>
      </c>
      <c r="I168" s="319" t="s">
        <v>1737</v>
      </c>
      <c r="J168" s="320" t="s">
        <v>1738</v>
      </c>
      <c r="K168" s="321">
        <v>11625201</v>
      </c>
      <c r="L168" s="322">
        <v>44942</v>
      </c>
      <c r="M168" s="327">
        <v>45002</v>
      </c>
      <c r="N168" s="209">
        <v>-45002</v>
      </c>
      <c r="O168" s="321">
        <v>11625201</v>
      </c>
      <c r="P168" s="288">
        <v>1.0800637474387189</v>
      </c>
      <c r="Q168" s="323">
        <v>12555958.156788342</v>
      </c>
      <c r="R168" s="324">
        <v>12555958.156788342</v>
      </c>
      <c r="S168" s="325">
        <v>1.0887207639595521E-3</v>
      </c>
      <c r="T168" s="272"/>
    </row>
    <row r="169" spans="1:21" s="238" customFormat="1" ht="15" customHeight="1" x14ac:dyDescent="0.35">
      <c r="A169" s="271"/>
      <c r="B169" s="326">
        <v>166</v>
      </c>
      <c r="C169" s="331" t="s">
        <v>1700</v>
      </c>
      <c r="D169" s="331">
        <v>800249401</v>
      </c>
      <c r="E169" s="200" t="s">
        <v>1701</v>
      </c>
      <c r="F169" s="203" t="s">
        <v>1702</v>
      </c>
      <c r="G169" s="203" t="s">
        <v>1031</v>
      </c>
      <c r="H169" s="203" t="s">
        <v>1551</v>
      </c>
      <c r="I169" s="331" t="s">
        <v>1739</v>
      </c>
      <c r="J169" s="332" t="s">
        <v>1740</v>
      </c>
      <c r="K169" s="333">
        <v>11625201</v>
      </c>
      <c r="L169" s="334">
        <v>45008</v>
      </c>
      <c r="M169" s="327">
        <v>45013</v>
      </c>
      <c r="N169" s="209">
        <v>-45013</v>
      </c>
      <c r="O169" s="333">
        <v>11625201</v>
      </c>
      <c r="P169" s="288">
        <v>1.0800637474387189</v>
      </c>
      <c r="Q169" s="323">
        <v>12555958.156788342</v>
      </c>
      <c r="R169" s="324">
        <v>12555958.156788342</v>
      </c>
      <c r="S169" s="325">
        <v>1.0887207639595521E-3</v>
      </c>
      <c r="T169" s="272"/>
    </row>
    <row r="170" spans="1:21" ht="15" customHeight="1" x14ac:dyDescent="0.35">
      <c r="A170" s="271"/>
      <c r="B170" s="326">
        <v>167</v>
      </c>
      <c r="C170" s="331" t="s">
        <v>1700</v>
      </c>
      <c r="D170" s="331">
        <v>800249401</v>
      </c>
      <c r="E170" s="200" t="s">
        <v>1701</v>
      </c>
      <c r="F170" s="203" t="s">
        <v>1702</v>
      </c>
      <c r="G170" s="203" t="s">
        <v>1031</v>
      </c>
      <c r="H170" s="203" t="s">
        <v>1551</v>
      </c>
      <c r="I170" s="331" t="s">
        <v>1741</v>
      </c>
      <c r="J170" s="332" t="s">
        <v>1742</v>
      </c>
      <c r="K170" s="333">
        <v>11625201</v>
      </c>
      <c r="L170" s="334">
        <v>45040</v>
      </c>
      <c r="M170" s="327">
        <v>45041</v>
      </c>
      <c r="N170" s="209">
        <v>-45041</v>
      </c>
      <c r="O170" s="333">
        <v>11625201</v>
      </c>
      <c r="P170" s="288">
        <v>1.0716867469879516</v>
      </c>
      <c r="Q170" s="323">
        <v>12458573.842771083</v>
      </c>
      <c r="R170" s="324">
        <v>12458573.842771083</v>
      </c>
      <c r="S170" s="325">
        <v>1.0802766194800467E-3</v>
      </c>
      <c r="T170" s="272"/>
      <c r="U170" s="238"/>
    </row>
    <row r="171" spans="1:21" ht="15" customHeight="1" x14ac:dyDescent="0.35">
      <c r="A171" s="271"/>
      <c r="B171" s="326">
        <v>168</v>
      </c>
      <c r="C171" s="335" t="s">
        <v>1700</v>
      </c>
      <c r="D171" s="336">
        <v>800249401</v>
      </c>
      <c r="E171" s="200" t="s">
        <v>1701</v>
      </c>
      <c r="F171" s="203" t="s">
        <v>1702</v>
      </c>
      <c r="G171" s="203" t="s">
        <v>1031</v>
      </c>
      <c r="H171" s="203" t="s">
        <v>1551</v>
      </c>
      <c r="I171" s="331" t="s">
        <v>1743</v>
      </c>
      <c r="J171" s="332" t="s">
        <v>1744</v>
      </c>
      <c r="K171" s="333">
        <v>11625201</v>
      </c>
      <c r="L171" s="334">
        <v>45068</v>
      </c>
      <c r="M171" s="327">
        <v>45069</v>
      </c>
      <c r="N171" s="209">
        <v>-45069</v>
      </c>
      <c r="O171" s="333">
        <v>11625201</v>
      </c>
      <c r="P171" s="288">
        <v>1.0670265407107513</v>
      </c>
      <c r="Q171" s="323">
        <v>12404398.008097166</v>
      </c>
      <c r="R171" s="324">
        <v>12404398.008097166</v>
      </c>
      <c r="S171" s="325">
        <v>1.0755790603310107E-3</v>
      </c>
      <c r="T171" s="272"/>
      <c r="U171" s="238"/>
    </row>
    <row r="172" spans="1:21" s="238" customFormat="1" ht="15" customHeight="1" x14ac:dyDescent="0.35">
      <c r="A172" s="271"/>
      <c r="B172" s="326">
        <v>169</v>
      </c>
      <c r="C172" s="335" t="s">
        <v>1700</v>
      </c>
      <c r="D172" s="336">
        <v>800249401</v>
      </c>
      <c r="E172" s="200" t="s">
        <v>1701</v>
      </c>
      <c r="F172" s="203" t="s">
        <v>1702</v>
      </c>
      <c r="G172" s="203" t="s">
        <v>1031</v>
      </c>
      <c r="H172" s="203" t="s">
        <v>1551</v>
      </c>
      <c r="I172" s="331" t="s">
        <v>1745</v>
      </c>
      <c r="J172" s="332" t="s">
        <v>1746</v>
      </c>
      <c r="K172" s="333">
        <v>11625201</v>
      </c>
      <c r="L172" s="334">
        <v>45096</v>
      </c>
      <c r="M172" s="327">
        <v>45097</v>
      </c>
      <c r="N172" s="209">
        <v>-45097</v>
      </c>
      <c r="O172" s="333">
        <v>11625201</v>
      </c>
      <c r="P172" s="288">
        <v>1.0638361489011809</v>
      </c>
      <c r="Q172" s="323">
        <v>12367309.062042158</v>
      </c>
      <c r="R172" s="324">
        <v>12367309.062042158</v>
      </c>
      <c r="S172" s="325">
        <v>1.0723630966284212E-3</v>
      </c>
      <c r="T172" s="272"/>
    </row>
    <row r="173" spans="1:21" ht="15" customHeight="1" x14ac:dyDescent="0.35">
      <c r="A173" s="271"/>
      <c r="B173" s="326">
        <v>170</v>
      </c>
      <c r="C173" s="335" t="s">
        <v>1700</v>
      </c>
      <c r="D173" s="336">
        <v>800249401</v>
      </c>
      <c r="E173" s="200" t="s">
        <v>1701</v>
      </c>
      <c r="F173" s="203" t="s">
        <v>1702</v>
      </c>
      <c r="G173" s="203" t="s">
        <v>1031</v>
      </c>
      <c r="H173" s="203" t="s">
        <v>1551</v>
      </c>
      <c r="I173" s="331" t="s">
        <v>1747</v>
      </c>
      <c r="J173" s="332" t="s">
        <v>1748</v>
      </c>
      <c r="K173" s="333">
        <v>11625201</v>
      </c>
      <c r="L173" s="334">
        <v>45124</v>
      </c>
      <c r="M173" s="327">
        <v>45125</v>
      </c>
      <c r="N173" s="209">
        <v>-45125</v>
      </c>
      <c r="O173" s="333">
        <v>11625201</v>
      </c>
      <c r="P173" s="288">
        <v>1.0585347712904425</v>
      </c>
      <c r="Q173" s="323">
        <v>12305679.481740423</v>
      </c>
      <c r="R173" s="324">
        <v>12305679.481740423</v>
      </c>
      <c r="S173" s="325">
        <v>1.0670192269762009E-3</v>
      </c>
      <c r="T173" s="272"/>
      <c r="U173" s="238"/>
    </row>
    <row r="174" spans="1:21" s="238" customFormat="1" ht="15" customHeight="1" x14ac:dyDescent="0.35">
      <c r="A174" s="271"/>
      <c r="B174" s="326">
        <v>171</v>
      </c>
      <c r="C174" s="335" t="s">
        <v>1700</v>
      </c>
      <c r="D174" s="336">
        <v>800249401</v>
      </c>
      <c r="E174" s="200" t="s">
        <v>1701</v>
      </c>
      <c r="F174" s="203" t="s">
        <v>1702</v>
      </c>
      <c r="G174" s="203" t="s">
        <v>1031</v>
      </c>
      <c r="H174" s="203" t="s">
        <v>1551</v>
      </c>
      <c r="I174" s="331" t="s">
        <v>1749</v>
      </c>
      <c r="J174" s="332" t="s">
        <v>1750</v>
      </c>
      <c r="K174" s="333">
        <v>11625201</v>
      </c>
      <c r="L174" s="334">
        <v>45152</v>
      </c>
      <c r="M174" s="327">
        <v>45153</v>
      </c>
      <c r="N174" s="209">
        <v>-45153</v>
      </c>
      <c r="O174" s="333">
        <v>11625201</v>
      </c>
      <c r="P174" s="288">
        <v>1.0511854642144915</v>
      </c>
      <c r="Q174" s="323">
        <v>12220242.309771771</v>
      </c>
      <c r="R174" s="324">
        <v>12220242.309771771</v>
      </c>
      <c r="S174" s="325">
        <v>1.0596110131246784E-3</v>
      </c>
      <c r="T174" s="272"/>
    </row>
    <row r="175" spans="1:21" ht="15" customHeight="1" x14ac:dyDescent="0.35">
      <c r="A175" s="271"/>
      <c r="B175" s="326">
        <v>172</v>
      </c>
      <c r="C175" s="335" t="s">
        <v>1700</v>
      </c>
      <c r="D175" s="336">
        <v>800249401</v>
      </c>
      <c r="E175" s="200" t="s">
        <v>1701</v>
      </c>
      <c r="F175" s="203" t="s">
        <v>1702</v>
      </c>
      <c r="G175" s="203" t="s">
        <v>1031</v>
      </c>
      <c r="H175" s="203" t="s">
        <v>1551</v>
      </c>
      <c r="I175" s="331" t="s">
        <v>1751</v>
      </c>
      <c r="J175" s="332" t="s">
        <v>1752</v>
      </c>
      <c r="K175" s="333">
        <v>726357</v>
      </c>
      <c r="L175" s="334">
        <v>45218</v>
      </c>
      <c r="M175" s="327">
        <v>45219</v>
      </c>
      <c r="N175" s="209">
        <v>-45219</v>
      </c>
      <c r="O175" s="333">
        <v>726357</v>
      </c>
      <c r="P175" s="288">
        <v>1.0430194210333457</v>
      </c>
      <c r="Q175" s="323">
        <v>757604.4576035178</v>
      </c>
      <c r="R175" s="324">
        <v>757604.4576035178</v>
      </c>
      <c r="S175" s="325">
        <v>6.5691498295996443E-5</v>
      </c>
      <c r="T175" s="272"/>
      <c r="U175" s="238"/>
    </row>
    <row r="176" spans="1:21" s="238" customFormat="1" ht="15" customHeight="1" x14ac:dyDescent="0.35">
      <c r="A176" s="271"/>
      <c r="B176" s="326">
        <v>173</v>
      </c>
      <c r="C176" s="335" t="s">
        <v>1700</v>
      </c>
      <c r="D176" s="336">
        <v>800249401</v>
      </c>
      <c r="E176" s="200" t="s">
        <v>1701</v>
      </c>
      <c r="F176" s="203" t="s">
        <v>1702</v>
      </c>
      <c r="G176" s="203" t="s">
        <v>1031</v>
      </c>
      <c r="H176" s="203" t="s">
        <v>1551</v>
      </c>
      <c r="I176" s="331" t="s">
        <v>1753</v>
      </c>
      <c r="J176" s="332" t="s">
        <v>1754</v>
      </c>
      <c r="K176" s="333">
        <v>18621153</v>
      </c>
      <c r="L176" s="334">
        <v>45231</v>
      </c>
      <c r="M176" s="327">
        <v>45260</v>
      </c>
      <c r="N176" s="209">
        <v>-45260</v>
      </c>
      <c r="O176" s="333">
        <v>18621153</v>
      </c>
      <c r="P176" s="288">
        <v>1.0381501203588883</v>
      </c>
      <c r="Q176" s="323">
        <v>19331552.228171274</v>
      </c>
      <c r="R176" s="324">
        <v>19331552.228171274</v>
      </c>
      <c r="S176" s="325">
        <v>1.6762290896135072E-3</v>
      </c>
      <c r="T176" s="272"/>
    </row>
    <row r="177" spans="1:21" ht="15" customHeight="1" x14ac:dyDescent="0.35">
      <c r="A177" s="271"/>
      <c r="B177" s="326">
        <v>174</v>
      </c>
      <c r="C177" s="335" t="s">
        <v>1700</v>
      </c>
      <c r="D177" s="336">
        <v>800249401</v>
      </c>
      <c r="E177" s="200" t="s">
        <v>1701</v>
      </c>
      <c r="F177" s="203" t="s">
        <v>1702</v>
      </c>
      <c r="G177" s="203" t="s">
        <v>1031</v>
      </c>
      <c r="H177" s="203" t="s">
        <v>1551</v>
      </c>
      <c r="I177" s="331" t="s">
        <v>1755</v>
      </c>
      <c r="J177" s="332" t="s">
        <v>1756</v>
      </c>
      <c r="K177" s="333">
        <v>692486</v>
      </c>
      <c r="L177" s="334">
        <v>45257</v>
      </c>
      <c r="M177" s="327">
        <v>45257</v>
      </c>
      <c r="N177" s="209">
        <v>-45257</v>
      </c>
      <c r="O177" s="333">
        <v>692486</v>
      </c>
      <c r="P177" s="288">
        <v>1.0381501203588883</v>
      </c>
      <c r="Q177" s="323">
        <v>718904.42424684518</v>
      </c>
      <c r="R177" s="324">
        <v>718904.42424684518</v>
      </c>
      <c r="S177" s="325">
        <v>6.2335838030550491E-5</v>
      </c>
      <c r="T177" s="272"/>
      <c r="U177" s="238"/>
    </row>
    <row r="178" spans="1:21" ht="15" customHeight="1" x14ac:dyDescent="0.35">
      <c r="A178" s="271"/>
      <c r="B178" s="326">
        <v>175</v>
      </c>
      <c r="C178" s="335" t="s">
        <v>1700</v>
      </c>
      <c r="D178" s="336">
        <v>800249401</v>
      </c>
      <c r="E178" s="200" t="s">
        <v>1701</v>
      </c>
      <c r="F178" s="203" t="s">
        <v>1702</v>
      </c>
      <c r="G178" s="203" t="s">
        <v>1031</v>
      </c>
      <c r="H178" s="203" t="s">
        <v>1551</v>
      </c>
      <c r="I178" s="331" t="s">
        <v>1757</v>
      </c>
      <c r="J178" s="332" t="s">
        <v>1758</v>
      </c>
      <c r="K178" s="333">
        <v>5861625</v>
      </c>
      <c r="L178" s="334">
        <v>45259</v>
      </c>
      <c r="M178" s="327">
        <v>45260</v>
      </c>
      <c r="N178" s="209">
        <v>-45260</v>
      </c>
      <c r="O178" s="333">
        <v>5861625</v>
      </c>
      <c r="P178" s="288">
        <v>1.0381501203588883</v>
      </c>
      <c r="Q178" s="323">
        <v>6085246.6992486687</v>
      </c>
      <c r="R178" s="324">
        <v>6085246.6992486687</v>
      </c>
      <c r="S178" s="325">
        <v>5.27648655129238E-4</v>
      </c>
      <c r="T178" s="272"/>
      <c r="U178" s="238"/>
    </row>
    <row r="179" spans="1:21" s="238" customFormat="1" ht="15" customHeight="1" x14ac:dyDescent="0.35">
      <c r="A179" s="271"/>
      <c r="B179" s="326">
        <v>176</v>
      </c>
      <c r="C179" s="335" t="s">
        <v>1700</v>
      </c>
      <c r="D179" s="336">
        <v>800249401</v>
      </c>
      <c r="E179" s="200" t="s">
        <v>1701</v>
      </c>
      <c r="F179" s="203" t="s">
        <v>1702</v>
      </c>
      <c r="G179" s="203" t="s">
        <v>1031</v>
      </c>
      <c r="H179" s="203" t="s">
        <v>1551</v>
      </c>
      <c r="I179" s="331" t="s">
        <v>1759</v>
      </c>
      <c r="J179" s="332" t="s">
        <v>1760</v>
      </c>
      <c r="K179" s="333">
        <v>199393</v>
      </c>
      <c r="L179" s="334">
        <v>45260</v>
      </c>
      <c r="M179" s="327">
        <v>45260</v>
      </c>
      <c r="N179" s="209">
        <v>-45260</v>
      </c>
      <c r="O179" s="333">
        <v>199393</v>
      </c>
      <c r="P179" s="288">
        <v>1.0381501203588883</v>
      </c>
      <c r="Q179" s="323">
        <v>206999.86694871981</v>
      </c>
      <c r="R179" s="324">
        <v>206999.86694871981</v>
      </c>
      <c r="S179" s="325">
        <v>1.7948853482128956E-5</v>
      </c>
      <c r="T179" s="272"/>
    </row>
    <row r="180" spans="1:21" ht="15" customHeight="1" x14ac:dyDescent="0.35">
      <c r="A180" s="271"/>
      <c r="B180" s="326">
        <v>177</v>
      </c>
      <c r="C180" s="335" t="s">
        <v>1700</v>
      </c>
      <c r="D180" s="336">
        <v>800249401</v>
      </c>
      <c r="E180" s="200" t="s">
        <v>1701</v>
      </c>
      <c r="F180" s="203" t="s">
        <v>1702</v>
      </c>
      <c r="G180" s="203" t="s">
        <v>1031</v>
      </c>
      <c r="H180" s="203" t="s">
        <v>1551</v>
      </c>
      <c r="I180" s="331" t="s">
        <v>1753</v>
      </c>
      <c r="J180" s="332" t="s">
        <v>1754</v>
      </c>
      <c r="K180" s="333">
        <v>328115</v>
      </c>
      <c r="L180" s="334">
        <v>45231</v>
      </c>
      <c r="M180" s="327">
        <v>45260</v>
      </c>
      <c r="N180" s="209">
        <v>-45260</v>
      </c>
      <c r="O180" s="333">
        <v>328115</v>
      </c>
      <c r="P180" s="288">
        <v>1.0381501203588883</v>
      </c>
      <c r="Q180" s="323">
        <v>340632.62674155663</v>
      </c>
      <c r="R180" s="324">
        <v>340632.62674155663</v>
      </c>
      <c r="S180" s="325">
        <v>2.9536082311258381E-5</v>
      </c>
      <c r="T180" s="272"/>
      <c r="U180" s="238"/>
    </row>
    <row r="181" spans="1:21" ht="15" customHeight="1" x14ac:dyDescent="0.35">
      <c r="A181" s="271"/>
      <c r="B181" s="326">
        <v>178</v>
      </c>
      <c r="C181" s="335" t="s">
        <v>1700</v>
      </c>
      <c r="D181" s="336">
        <v>800249401</v>
      </c>
      <c r="E181" s="200" t="s">
        <v>1701</v>
      </c>
      <c r="F181" s="203" t="s">
        <v>1702</v>
      </c>
      <c r="G181" s="203" t="s">
        <v>1031</v>
      </c>
      <c r="H181" s="203" t="s">
        <v>1551</v>
      </c>
      <c r="I181" s="331" t="s">
        <v>1761</v>
      </c>
      <c r="J181" s="332" t="s">
        <v>1762</v>
      </c>
      <c r="K181" s="333">
        <v>5861625</v>
      </c>
      <c r="L181" s="334">
        <v>45274</v>
      </c>
      <c r="M181" s="327">
        <v>45275</v>
      </c>
      <c r="N181" s="209">
        <v>-45275</v>
      </c>
      <c r="O181" s="333">
        <v>5861625</v>
      </c>
      <c r="P181" s="288">
        <v>1.0334011036886437</v>
      </c>
      <c r="Q181" s="323">
        <v>6057409.7444089465</v>
      </c>
      <c r="R181" s="324">
        <v>6057409.7444089465</v>
      </c>
      <c r="S181" s="325">
        <v>5.2523492689273332E-4</v>
      </c>
      <c r="T181" s="272"/>
      <c r="U181" s="238"/>
    </row>
    <row r="182" spans="1:21" s="238" customFormat="1" ht="15" customHeight="1" x14ac:dyDescent="0.35">
      <c r="A182" s="271"/>
      <c r="B182" s="326">
        <v>179</v>
      </c>
      <c r="C182" s="335" t="s">
        <v>1700</v>
      </c>
      <c r="D182" s="336">
        <v>800249401</v>
      </c>
      <c r="E182" s="200" t="s">
        <v>1701</v>
      </c>
      <c r="F182" s="203" t="s">
        <v>1702</v>
      </c>
      <c r="G182" s="203" t="s">
        <v>1031</v>
      </c>
      <c r="H182" s="203" t="s">
        <v>1551</v>
      </c>
      <c r="I182" s="331" t="s">
        <v>1763</v>
      </c>
      <c r="J182" s="332" t="s">
        <v>1764</v>
      </c>
      <c r="K182" s="333">
        <v>1284438</v>
      </c>
      <c r="L182" s="334">
        <v>45281</v>
      </c>
      <c r="M182" s="327">
        <v>45281</v>
      </c>
      <c r="N182" s="209">
        <v>-45281</v>
      </c>
      <c r="O182" s="333">
        <v>1284438</v>
      </c>
      <c r="P182" s="288">
        <v>1.0334011036886437</v>
      </c>
      <c r="Q182" s="323">
        <v>1327339.6468196341</v>
      </c>
      <c r="R182" s="324">
        <v>1327339.6468196341</v>
      </c>
      <c r="S182" s="325">
        <v>1.1509294760893926E-4</v>
      </c>
      <c r="T182" s="272"/>
    </row>
    <row r="183" spans="1:21" s="238" customFormat="1" ht="15" customHeight="1" x14ac:dyDescent="0.35">
      <c r="A183" s="271"/>
      <c r="B183" s="326">
        <v>180</v>
      </c>
      <c r="C183" s="335" t="s">
        <v>1700</v>
      </c>
      <c r="D183" s="336">
        <v>800249401</v>
      </c>
      <c r="E183" s="200" t="s">
        <v>1701</v>
      </c>
      <c r="F183" s="203" t="s">
        <v>1702</v>
      </c>
      <c r="G183" s="203" t="s">
        <v>1031</v>
      </c>
      <c r="H183" s="203" t="s">
        <v>1551</v>
      </c>
      <c r="I183" s="331" t="s">
        <v>1765</v>
      </c>
      <c r="J183" s="332" t="s">
        <v>1766</v>
      </c>
      <c r="K183" s="333">
        <v>1306369</v>
      </c>
      <c r="L183" s="334">
        <v>45281</v>
      </c>
      <c r="M183" s="327">
        <v>45281</v>
      </c>
      <c r="N183" s="209">
        <v>-45281</v>
      </c>
      <c r="O183" s="333">
        <v>1306369</v>
      </c>
      <c r="P183" s="288">
        <v>1.0334011036886437</v>
      </c>
      <c r="Q183" s="323">
        <v>1350003.1664246297</v>
      </c>
      <c r="R183" s="324">
        <v>1350003.1664246297</v>
      </c>
      <c r="S183" s="325">
        <v>1.1705808989997367E-4</v>
      </c>
      <c r="T183" s="272"/>
    </row>
    <row r="184" spans="1:21" s="238" customFormat="1" ht="15" customHeight="1" x14ac:dyDescent="0.35">
      <c r="A184" s="271"/>
      <c r="B184" s="326">
        <v>181</v>
      </c>
      <c r="C184" s="335" t="s">
        <v>1700</v>
      </c>
      <c r="D184" s="336">
        <v>800249401</v>
      </c>
      <c r="E184" s="200" t="s">
        <v>1701</v>
      </c>
      <c r="F184" s="203" t="s">
        <v>1702</v>
      </c>
      <c r="G184" s="203" t="s">
        <v>1031</v>
      </c>
      <c r="H184" s="203" t="s">
        <v>1551</v>
      </c>
      <c r="I184" s="331" t="s">
        <v>1767</v>
      </c>
      <c r="J184" s="332" t="s">
        <v>1768</v>
      </c>
      <c r="K184" s="333">
        <v>720515</v>
      </c>
      <c r="L184" s="334">
        <v>45291</v>
      </c>
      <c r="M184" s="327">
        <v>45291</v>
      </c>
      <c r="N184" s="209">
        <v>-45291</v>
      </c>
      <c r="O184" s="333">
        <v>720515</v>
      </c>
      <c r="P184" s="288">
        <v>1.0334011036886437</v>
      </c>
      <c r="Q184" s="323">
        <v>744580.99622422305</v>
      </c>
      <c r="R184" s="324">
        <v>744580.99622422305</v>
      </c>
      <c r="S184" s="325">
        <v>6.4562240564709913E-5</v>
      </c>
      <c r="T184" s="272"/>
    </row>
    <row r="185" spans="1:21" s="238" customFormat="1" ht="15" customHeight="1" x14ac:dyDescent="0.35">
      <c r="A185" s="271"/>
      <c r="B185" s="326">
        <v>182</v>
      </c>
      <c r="C185" s="335" t="s">
        <v>1700</v>
      </c>
      <c r="D185" s="336">
        <v>800249401</v>
      </c>
      <c r="E185" s="200" t="s">
        <v>1701</v>
      </c>
      <c r="F185" s="203" t="s">
        <v>1702</v>
      </c>
      <c r="G185" s="203" t="s">
        <v>1031</v>
      </c>
      <c r="H185" s="203" t="s">
        <v>1551</v>
      </c>
      <c r="I185" s="331" t="s">
        <v>1769</v>
      </c>
      <c r="J185" s="332" t="s">
        <v>1770</v>
      </c>
      <c r="K185" s="333">
        <v>12436303</v>
      </c>
      <c r="L185" s="334">
        <v>45260</v>
      </c>
      <c r="M185" s="327">
        <v>45291</v>
      </c>
      <c r="N185" s="209">
        <v>-45291</v>
      </c>
      <c r="O185" s="333">
        <v>12436303</v>
      </c>
      <c r="P185" s="288">
        <v>1.0334011036886437</v>
      </c>
      <c r="Q185" s="323">
        <v>12851689.24600639</v>
      </c>
      <c r="R185" s="324">
        <v>12851689.24600639</v>
      </c>
      <c r="S185" s="325">
        <v>1.1143634567241814E-3</v>
      </c>
      <c r="T185" s="272"/>
    </row>
    <row r="186" spans="1:21" s="238" customFormat="1" ht="15" customHeight="1" x14ac:dyDescent="0.35">
      <c r="A186" s="271"/>
      <c r="B186" s="326">
        <v>183</v>
      </c>
      <c r="C186" s="335" t="s">
        <v>1700</v>
      </c>
      <c r="D186" s="336">
        <v>800249401</v>
      </c>
      <c r="E186" s="200" t="s">
        <v>1701</v>
      </c>
      <c r="F186" s="203" t="s">
        <v>1702</v>
      </c>
      <c r="G186" s="203" t="s">
        <v>1031</v>
      </c>
      <c r="H186" s="203" t="s">
        <v>1551</v>
      </c>
      <c r="I186" s="331" t="s">
        <v>1771</v>
      </c>
      <c r="J186" s="332" t="s">
        <v>1772</v>
      </c>
      <c r="K186" s="333">
        <v>693473</v>
      </c>
      <c r="L186" s="334">
        <v>45292</v>
      </c>
      <c r="M186" s="327">
        <v>45292</v>
      </c>
      <c r="N186" s="209">
        <v>-45292</v>
      </c>
      <c r="O186" s="333">
        <v>693473</v>
      </c>
      <c r="P186" s="288">
        <v>1.0240322348539359</v>
      </c>
      <c r="Q186" s="323">
        <v>710138.70600086346</v>
      </c>
      <c r="R186" s="324">
        <v>710138.70600086346</v>
      </c>
      <c r="S186" s="325">
        <v>6.1575767047018274E-5</v>
      </c>
      <c r="T186" s="272"/>
    </row>
    <row r="187" spans="1:21" s="238" customFormat="1" ht="15" customHeight="1" x14ac:dyDescent="0.35">
      <c r="A187" s="271"/>
      <c r="B187" s="326">
        <v>184</v>
      </c>
      <c r="C187" s="335" t="s">
        <v>1700</v>
      </c>
      <c r="D187" s="336">
        <v>800249401</v>
      </c>
      <c r="E187" s="200" t="s">
        <v>1701</v>
      </c>
      <c r="F187" s="203" t="s">
        <v>1702</v>
      </c>
      <c r="G187" s="203" t="s">
        <v>1031</v>
      </c>
      <c r="H187" s="203" t="s">
        <v>1551</v>
      </c>
      <c r="I187" s="331" t="s">
        <v>1773</v>
      </c>
      <c r="J187" s="332" t="s">
        <v>1774</v>
      </c>
      <c r="K187" s="333">
        <v>5861625</v>
      </c>
      <c r="L187" s="334">
        <v>45322</v>
      </c>
      <c r="M187" s="327">
        <v>45324</v>
      </c>
      <c r="N187" s="209">
        <v>-45324</v>
      </c>
      <c r="O187" s="333">
        <v>5861625</v>
      </c>
      <c r="P187" s="288">
        <v>1.0130258381379456</v>
      </c>
      <c r="Q187" s="323">
        <v>5937977.5784753347</v>
      </c>
      <c r="R187" s="324">
        <v>5937977.5784753347</v>
      </c>
      <c r="S187" s="325">
        <v>5.1487902435523678E-4</v>
      </c>
      <c r="T187" s="272"/>
    </row>
    <row r="188" spans="1:21" s="238" customFormat="1" ht="15" customHeight="1" x14ac:dyDescent="0.35">
      <c r="A188" s="271"/>
      <c r="B188" s="326">
        <v>185</v>
      </c>
      <c r="C188" s="335" t="s">
        <v>1700</v>
      </c>
      <c r="D188" s="336">
        <v>800249401</v>
      </c>
      <c r="E188" s="200" t="s">
        <v>1701</v>
      </c>
      <c r="F188" s="203" t="s">
        <v>1702</v>
      </c>
      <c r="G188" s="203" t="s">
        <v>1031</v>
      </c>
      <c r="H188" s="203" t="s">
        <v>1551</v>
      </c>
      <c r="I188" s="331" t="s">
        <v>1775</v>
      </c>
      <c r="J188" s="332" t="s">
        <v>1776</v>
      </c>
      <c r="K188" s="333">
        <v>5812600</v>
      </c>
      <c r="L188" s="334">
        <v>45350</v>
      </c>
      <c r="M188" s="327">
        <v>45350</v>
      </c>
      <c r="N188" s="209">
        <v>-45350</v>
      </c>
      <c r="O188" s="333">
        <v>5812600</v>
      </c>
      <c r="P188" s="288">
        <v>1.0130258381379456</v>
      </c>
      <c r="Q188" s="323">
        <v>5888313.9867606219</v>
      </c>
      <c r="R188" s="324">
        <v>5888313.9867606219</v>
      </c>
      <c r="S188" s="325">
        <v>5.1057271950478739E-4</v>
      </c>
      <c r="T188" s="272"/>
    </row>
    <row r="189" spans="1:21" ht="15" customHeight="1" x14ac:dyDescent="0.35">
      <c r="A189" s="271"/>
      <c r="B189" s="326">
        <v>186</v>
      </c>
      <c r="C189" s="335" t="s">
        <v>1700</v>
      </c>
      <c r="D189" s="336">
        <v>800249401</v>
      </c>
      <c r="E189" s="200" t="s">
        <v>1701</v>
      </c>
      <c r="F189" s="203" t="s">
        <v>1702</v>
      </c>
      <c r="G189" s="203" t="s">
        <v>1031</v>
      </c>
      <c r="H189" s="203" t="s">
        <v>1551</v>
      </c>
      <c r="I189" s="331" t="s">
        <v>1777</v>
      </c>
      <c r="J189" s="332" t="s">
        <v>1778</v>
      </c>
      <c r="K189" s="333">
        <v>98870775</v>
      </c>
      <c r="L189" s="334">
        <v>45350</v>
      </c>
      <c r="M189" s="327">
        <v>45350</v>
      </c>
      <c r="N189" s="209">
        <v>-45350</v>
      </c>
      <c r="O189" s="333">
        <v>98870775</v>
      </c>
      <c r="P189" s="288">
        <v>1.0130258381379456</v>
      </c>
      <c r="Q189" s="323">
        <v>100158649.71172324</v>
      </c>
      <c r="R189" s="324">
        <v>100158649.71172324</v>
      </c>
      <c r="S189" s="325">
        <v>8.6847057205546481E-3</v>
      </c>
      <c r="T189" s="277"/>
      <c r="U189" s="238"/>
    </row>
    <row r="190" spans="1:21" ht="15" customHeight="1" x14ac:dyDescent="0.35">
      <c r="A190" s="271"/>
      <c r="B190" s="326">
        <v>187</v>
      </c>
      <c r="C190" s="335" t="s">
        <v>1700</v>
      </c>
      <c r="D190" s="336">
        <v>800249401</v>
      </c>
      <c r="E190" s="200" t="s">
        <v>1701</v>
      </c>
      <c r="F190" s="203" t="s">
        <v>1702</v>
      </c>
      <c r="G190" s="203" t="s">
        <v>1031</v>
      </c>
      <c r="H190" s="203" t="s">
        <v>1551</v>
      </c>
      <c r="I190" s="331" t="s">
        <v>1779</v>
      </c>
      <c r="J190" s="332" t="s">
        <v>1780</v>
      </c>
      <c r="K190" s="333">
        <v>1783242</v>
      </c>
      <c r="L190" s="334">
        <v>45350</v>
      </c>
      <c r="M190" s="327">
        <v>45352</v>
      </c>
      <c r="N190" s="209">
        <v>-45352</v>
      </c>
      <c r="O190" s="333">
        <v>1783242</v>
      </c>
      <c r="P190" s="288">
        <v>1.0059372349448685</v>
      </c>
      <c r="Q190" s="323">
        <v>1793829.5267175573</v>
      </c>
      <c r="R190" s="324">
        <v>1793829.5267175573</v>
      </c>
      <c r="S190" s="325">
        <v>1.5554204851226495E-4</v>
      </c>
      <c r="T190" s="272"/>
      <c r="U190" s="238"/>
    </row>
    <row r="191" spans="1:21" s="238" customFormat="1" ht="15" customHeight="1" x14ac:dyDescent="0.35">
      <c r="A191" s="271"/>
      <c r="B191" s="326">
        <v>188</v>
      </c>
      <c r="C191" s="335" t="s">
        <v>1700</v>
      </c>
      <c r="D191" s="336">
        <v>800249401</v>
      </c>
      <c r="E191" s="200" t="s">
        <v>1701</v>
      </c>
      <c r="F191" s="203" t="s">
        <v>1702</v>
      </c>
      <c r="G191" s="203" t="s">
        <v>1031</v>
      </c>
      <c r="H191" s="203" t="s">
        <v>1551</v>
      </c>
      <c r="I191" s="331" t="s">
        <v>1781</v>
      </c>
      <c r="J191" s="332" t="s">
        <v>1782</v>
      </c>
      <c r="K191" s="333">
        <v>5812600</v>
      </c>
      <c r="L191" s="334">
        <v>45356</v>
      </c>
      <c r="M191" s="327">
        <v>45356</v>
      </c>
      <c r="N191" s="209">
        <v>-45356</v>
      </c>
      <c r="O191" s="333">
        <v>5812600</v>
      </c>
      <c r="P191" s="288">
        <v>1.0059372349448685</v>
      </c>
      <c r="Q191" s="323">
        <v>5847110.7718405426</v>
      </c>
      <c r="R191" s="324">
        <v>5847110.7718405426</v>
      </c>
      <c r="S191" s="325">
        <v>5.0700000963547912E-4</v>
      </c>
      <c r="T191" s="277"/>
    </row>
    <row r="192" spans="1:21" ht="15" customHeight="1" x14ac:dyDescent="0.35">
      <c r="A192" s="271"/>
      <c r="B192" s="326">
        <v>189</v>
      </c>
      <c r="C192" s="335" t="s">
        <v>1700</v>
      </c>
      <c r="D192" s="336">
        <v>800249401</v>
      </c>
      <c r="E192" s="200" t="s">
        <v>1701</v>
      </c>
      <c r="F192" s="203" t="s">
        <v>1702</v>
      </c>
      <c r="G192" s="203" t="s">
        <v>1031</v>
      </c>
      <c r="H192" s="203" t="s">
        <v>1551</v>
      </c>
      <c r="I192" s="331" t="s">
        <v>1783</v>
      </c>
      <c r="J192" s="332" t="s">
        <v>1784</v>
      </c>
      <c r="K192" s="333">
        <v>215999</v>
      </c>
      <c r="L192" s="334">
        <v>45397</v>
      </c>
      <c r="M192" s="327">
        <v>45397</v>
      </c>
      <c r="N192" s="209">
        <v>-45397</v>
      </c>
      <c r="O192" s="333">
        <v>215999</v>
      </c>
      <c r="P192" s="288">
        <v>1</v>
      </c>
      <c r="Q192" s="323">
        <v>215999</v>
      </c>
      <c r="R192" s="324">
        <v>215999</v>
      </c>
      <c r="S192" s="325">
        <v>1.8729163745051138E-5</v>
      </c>
      <c r="T192" s="272"/>
      <c r="U192" s="238"/>
    </row>
    <row r="193" spans="1:21" s="238" customFormat="1" ht="15" customHeight="1" x14ac:dyDescent="0.35">
      <c r="A193" s="271"/>
      <c r="B193" s="326">
        <v>190</v>
      </c>
      <c r="C193" s="335" t="s">
        <v>1700</v>
      </c>
      <c r="D193" s="336">
        <v>800249401</v>
      </c>
      <c r="E193" s="200" t="s">
        <v>1701</v>
      </c>
      <c r="F193" s="203" t="s">
        <v>1702</v>
      </c>
      <c r="G193" s="203" t="s">
        <v>1031</v>
      </c>
      <c r="H193" s="203" t="s">
        <v>1551</v>
      </c>
      <c r="I193" s="331" t="s">
        <v>1785</v>
      </c>
      <c r="J193" s="332" t="s">
        <v>1786</v>
      </c>
      <c r="K193" s="333">
        <v>5861625</v>
      </c>
      <c r="L193" s="334">
        <v>45404</v>
      </c>
      <c r="M193" s="327">
        <v>45404</v>
      </c>
      <c r="N193" s="209">
        <v>-45404</v>
      </c>
      <c r="O193" s="333">
        <v>5861625</v>
      </c>
      <c r="P193" s="288">
        <v>1</v>
      </c>
      <c r="Q193" s="323">
        <v>5861625</v>
      </c>
      <c r="R193" s="324">
        <v>5861625</v>
      </c>
      <c r="S193" s="325">
        <v>5.0825853099822395E-4</v>
      </c>
      <c r="T193" s="277"/>
    </row>
    <row r="194" spans="1:21" s="238" customFormat="1" ht="15" customHeight="1" x14ac:dyDescent="0.35">
      <c r="A194" s="271"/>
      <c r="B194" s="326">
        <v>191</v>
      </c>
      <c r="C194" s="335" t="s">
        <v>1700</v>
      </c>
      <c r="D194" s="336">
        <v>800249401</v>
      </c>
      <c r="E194" s="200" t="s">
        <v>1701</v>
      </c>
      <c r="F194" s="203" t="s">
        <v>1702</v>
      </c>
      <c r="G194" s="203" t="s">
        <v>1031</v>
      </c>
      <c r="H194" s="203" t="s">
        <v>1551</v>
      </c>
      <c r="I194" s="331" t="s">
        <v>1783</v>
      </c>
      <c r="J194" s="332" t="s">
        <v>1787</v>
      </c>
      <c r="K194" s="333">
        <v>215999</v>
      </c>
      <c r="L194" s="334">
        <v>45406</v>
      </c>
      <c r="M194" s="327">
        <v>45406</v>
      </c>
      <c r="N194" s="209">
        <v>-45406</v>
      </c>
      <c r="O194" s="333">
        <v>215999</v>
      </c>
      <c r="P194" s="288">
        <v>1</v>
      </c>
      <c r="Q194" s="323">
        <v>215999</v>
      </c>
      <c r="R194" s="324">
        <v>215999</v>
      </c>
      <c r="S194" s="325">
        <v>1.8729163745051138E-5</v>
      </c>
      <c r="T194" s="272"/>
    </row>
    <row r="195" spans="1:21" ht="15" customHeight="1" x14ac:dyDescent="0.35">
      <c r="A195" s="271"/>
      <c r="B195" s="326">
        <v>192</v>
      </c>
      <c r="C195" s="335" t="s">
        <v>1700</v>
      </c>
      <c r="D195" s="336">
        <v>800249401</v>
      </c>
      <c r="E195" s="200" t="s">
        <v>1701</v>
      </c>
      <c r="F195" s="203" t="s">
        <v>1702</v>
      </c>
      <c r="G195" s="203" t="s">
        <v>1031</v>
      </c>
      <c r="H195" s="203" t="s">
        <v>1551</v>
      </c>
      <c r="I195" s="331" t="s">
        <v>1788</v>
      </c>
      <c r="J195" s="332" t="s">
        <v>1789</v>
      </c>
      <c r="K195" s="333">
        <v>185885008</v>
      </c>
      <c r="L195" s="334">
        <v>45427</v>
      </c>
      <c r="M195" s="327">
        <v>45427</v>
      </c>
      <c r="N195" s="209">
        <v>-45427</v>
      </c>
      <c r="O195" s="333">
        <v>185885008</v>
      </c>
      <c r="P195" s="288">
        <v>1</v>
      </c>
      <c r="Q195" s="323">
        <v>185885008</v>
      </c>
      <c r="R195" s="324">
        <v>185885008</v>
      </c>
      <c r="S195" s="325">
        <v>1.6117994771189408E-2</v>
      </c>
      <c r="T195" s="277"/>
    </row>
    <row r="196" spans="1:21" ht="15" customHeight="1" x14ac:dyDescent="0.35">
      <c r="A196" s="271"/>
      <c r="B196" s="326">
        <v>193</v>
      </c>
      <c r="C196" s="350" t="s">
        <v>1790</v>
      </c>
      <c r="D196" s="351"/>
      <c r="E196" s="245"/>
      <c r="F196" s="248"/>
      <c r="G196" s="248"/>
      <c r="H196" s="248"/>
      <c r="I196" s="352"/>
      <c r="J196" s="353"/>
      <c r="K196" s="354">
        <v>870667372</v>
      </c>
      <c r="L196" s="355"/>
      <c r="M196" s="344"/>
      <c r="N196" s="299"/>
      <c r="O196" s="354">
        <v>870667372</v>
      </c>
      <c r="P196" s="345"/>
      <c r="Q196" s="346">
        <v>945583924.18157279</v>
      </c>
      <c r="R196" s="347">
        <v>945583924.18157279</v>
      </c>
      <c r="S196" s="348">
        <v>8.1991102508274127E-2</v>
      </c>
      <c r="T196" s="277"/>
    </row>
    <row r="197" spans="1:21" ht="15" customHeight="1" x14ac:dyDescent="0.35">
      <c r="A197" s="271"/>
      <c r="B197" s="326">
        <v>194</v>
      </c>
      <c r="C197" s="318" t="s">
        <v>1791</v>
      </c>
      <c r="D197" s="318">
        <v>901031326</v>
      </c>
      <c r="E197" s="200" t="s">
        <v>1792</v>
      </c>
      <c r="F197" s="203" t="s">
        <v>1441</v>
      </c>
      <c r="G197" s="203" t="s">
        <v>1031</v>
      </c>
      <c r="H197" s="203" t="s">
        <v>1032</v>
      </c>
      <c r="I197" s="319">
        <v>316</v>
      </c>
      <c r="J197" s="320" t="s">
        <v>1793</v>
      </c>
      <c r="K197" s="321">
        <v>9203625</v>
      </c>
      <c r="L197" s="322">
        <v>45240</v>
      </c>
      <c r="M197" s="208">
        <v>45240</v>
      </c>
      <c r="N197" s="209">
        <v>-45240</v>
      </c>
      <c r="O197" s="321">
        <v>9203625</v>
      </c>
      <c r="P197" s="288">
        <v>1.0381501203588883</v>
      </c>
      <c r="Q197" s="323">
        <v>9554744.4014880732</v>
      </c>
      <c r="R197" s="324">
        <v>9554744.4014880732</v>
      </c>
      <c r="S197" s="325">
        <v>8.2848704131769475E-4</v>
      </c>
      <c r="T197" s="272"/>
      <c r="U197" s="238"/>
    </row>
    <row r="198" spans="1:21" s="238" customFormat="1" ht="15" customHeight="1" x14ac:dyDescent="0.35">
      <c r="A198" s="271"/>
      <c r="B198" s="326">
        <v>195</v>
      </c>
      <c r="C198" s="318" t="s">
        <v>1791</v>
      </c>
      <c r="D198" s="318">
        <v>901031326</v>
      </c>
      <c r="E198" s="200" t="s">
        <v>1792</v>
      </c>
      <c r="F198" s="203" t="s">
        <v>1441</v>
      </c>
      <c r="G198" s="203" t="s">
        <v>1031</v>
      </c>
      <c r="H198" s="203" t="s">
        <v>1032</v>
      </c>
      <c r="I198" s="319">
        <v>315</v>
      </c>
      <c r="J198" s="320" t="s">
        <v>1793</v>
      </c>
      <c r="K198" s="321">
        <v>572670</v>
      </c>
      <c r="L198" s="322">
        <v>45240</v>
      </c>
      <c r="M198" s="208">
        <v>45240</v>
      </c>
      <c r="N198" s="209">
        <v>-45240</v>
      </c>
      <c r="O198" s="321">
        <v>572670</v>
      </c>
      <c r="P198" s="288">
        <v>1.0381501203588883</v>
      </c>
      <c r="Q198" s="323">
        <v>594517.42942592455</v>
      </c>
      <c r="R198" s="324">
        <v>594517.42942592455</v>
      </c>
      <c r="S198" s="325">
        <v>5.1550304793101009E-5</v>
      </c>
      <c r="T198" s="272"/>
      <c r="U198" s="187"/>
    </row>
    <row r="199" spans="1:21" ht="15" customHeight="1" x14ac:dyDescent="0.35">
      <c r="A199" s="271"/>
      <c r="B199" s="326">
        <v>196</v>
      </c>
      <c r="C199" s="318" t="s">
        <v>1791</v>
      </c>
      <c r="D199" s="318">
        <v>901031326</v>
      </c>
      <c r="E199" s="200" t="s">
        <v>1792</v>
      </c>
      <c r="F199" s="203" t="s">
        <v>1441</v>
      </c>
      <c r="G199" s="203" t="s">
        <v>1031</v>
      </c>
      <c r="H199" s="203" t="s">
        <v>1032</v>
      </c>
      <c r="I199" s="319">
        <v>319</v>
      </c>
      <c r="J199" s="320" t="s">
        <v>1793</v>
      </c>
      <c r="K199" s="321">
        <v>572670</v>
      </c>
      <c r="L199" s="322">
        <v>45261</v>
      </c>
      <c r="M199" s="208">
        <v>45261</v>
      </c>
      <c r="N199" s="209">
        <v>-45261</v>
      </c>
      <c r="O199" s="321">
        <v>572670</v>
      </c>
      <c r="P199" s="288">
        <v>1.0334011036886437</v>
      </c>
      <c r="Q199" s="323">
        <v>591797.81004937564</v>
      </c>
      <c r="R199" s="324">
        <v>591797.81004937564</v>
      </c>
      <c r="S199" s="325">
        <v>5.131448797622871E-5</v>
      </c>
      <c r="T199" s="272"/>
      <c r="U199" s="238"/>
    </row>
    <row r="200" spans="1:21" s="238" customFormat="1" ht="15" customHeight="1" x14ac:dyDescent="0.35">
      <c r="A200" s="271"/>
      <c r="B200" s="326">
        <v>197</v>
      </c>
      <c r="C200" s="318" t="s">
        <v>1791</v>
      </c>
      <c r="D200" s="318">
        <v>901031326</v>
      </c>
      <c r="E200" s="200" t="s">
        <v>1792</v>
      </c>
      <c r="F200" s="203" t="s">
        <v>1441</v>
      </c>
      <c r="G200" s="203" t="s">
        <v>1031</v>
      </c>
      <c r="H200" s="203" t="s">
        <v>1032</v>
      </c>
      <c r="I200" s="319">
        <v>320</v>
      </c>
      <c r="J200" s="320" t="s">
        <v>1793</v>
      </c>
      <c r="K200" s="321">
        <v>9203625</v>
      </c>
      <c r="L200" s="322">
        <v>45261</v>
      </c>
      <c r="M200" s="208">
        <v>45261</v>
      </c>
      <c r="N200" s="209">
        <v>-45261</v>
      </c>
      <c r="O200" s="321">
        <v>9203625</v>
      </c>
      <c r="P200" s="288">
        <v>1.0334011036886437</v>
      </c>
      <c r="Q200" s="323">
        <v>9511036.2329363935</v>
      </c>
      <c r="R200" s="324">
        <v>9511036.2329363935</v>
      </c>
      <c r="S200" s="325">
        <v>8.2469712818938998E-4</v>
      </c>
      <c r="T200" s="272"/>
      <c r="U200" s="187"/>
    </row>
    <row r="201" spans="1:21" s="279" customFormat="1" ht="15" customHeight="1" x14ac:dyDescent="0.35">
      <c r="A201" s="271"/>
      <c r="B201" s="326">
        <v>198</v>
      </c>
      <c r="C201" s="318" t="s">
        <v>1791</v>
      </c>
      <c r="D201" s="318">
        <v>901031326</v>
      </c>
      <c r="E201" s="200" t="s">
        <v>1792</v>
      </c>
      <c r="F201" s="203" t="s">
        <v>1441</v>
      </c>
      <c r="G201" s="203" t="s">
        <v>1031</v>
      </c>
      <c r="H201" s="203" t="s">
        <v>1032</v>
      </c>
      <c r="I201" s="319" t="s">
        <v>1794</v>
      </c>
      <c r="J201" s="320" t="s">
        <v>1795</v>
      </c>
      <c r="K201" s="321">
        <v>9203625</v>
      </c>
      <c r="L201" s="322">
        <v>45429</v>
      </c>
      <c r="M201" s="327">
        <v>45429</v>
      </c>
      <c r="N201" s="209">
        <v>-45429</v>
      </c>
      <c r="O201" s="321">
        <v>9203625</v>
      </c>
      <c r="P201" s="288">
        <v>1</v>
      </c>
      <c r="Q201" s="323">
        <v>9203625</v>
      </c>
      <c r="R201" s="324">
        <v>9203625</v>
      </c>
      <c r="S201" s="325">
        <v>7.98041656086585E-4</v>
      </c>
      <c r="T201" s="272"/>
      <c r="U201" s="238"/>
    </row>
    <row r="202" spans="1:21" s="279" customFormat="1" ht="15" customHeight="1" x14ac:dyDescent="0.35">
      <c r="A202" s="271"/>
      <c r="B202" s="326">
        <v>199</v>
      </c>
      <c r="C202" s="339" t="s">
        <v>1796</v>
      </c>
      <c r="D202" s="339"/>
      <c r="E202" s="245"/>
      <c r="F202" s="248"/>
      <c r="G202" s="248"/>
      <c r="H202" s="248"/>
      <c r="I202" s="340"/>
      <c r="J202" s="341"/>
      <c r="K202" s="342">
        <v>28756215</v>
      </c>
      <c r="L202" s="343"/>
      <c r="M202" s="344"/>
      <c r="N202" s="299"/>
      <c r="O202" s="342">
        <v>28756215</v>
      </c>
      <c r="P202" s="345"/>
      <c r="Q202" s="346">
        <v>29455720.873899765</v>
      </c>
      <c r="R202" s="347">
        <v>29455720.873899765</v>
      </c>
      <c r="S202" s="348">
        <v>2.5540906183629994E-3</v>
      </c>
      <c r="T202" s="272"/>
      <c r="U202" s="238"/>
    </row>
    <row r="203" spans="1:21" s="328" customFormat="1" ht="15" customHeight="1" x14ac:dyDescent="0.35">
      <c r="A203" s="271"/>
      <c r="B203" s="326">
        <v>200</v>
      </c>
      <c r="C203" s="318" t="s">
        <v>1797</v>
      </c>
      <c r="D203" s="318">
        <v>900486009</v>
      </c>
      <c r="E203" s="200" t="s">
        <v>1798</v>
      </c>
      <c r="F203" s="203" t="s">
        <v>1441</v>
      </c>
      <c r="G203" s="203" t="s">
        <v>1031</v>
      </c>
      <c r="H203" s="203" t="s">
        <v>1032</v>
      </c>
      <c r="I203" s="319">
        <v>6701</v>
      </c>
      <c r="J203" s="320" t="s">
        <v>1688</v>
      </c>
      <c r="K203" s="321">
        <v>152100</v>
      </c>
      <c r="L203" s="322">
        <v>45436</v>
      </c>
      <c r="M203" s="208">
        <v>45436</v>
      </c>
      <c r="N203" s="209">
        <v>-45436</v>
      </c>
      <c r="O203" s="321">
        <v>152100</v>
      </c>
      <c r="P203" s="288">
        <v>1</v>
      </c>
      <c r="Q203" s="323">
        <v>152100</v>
      </c>
      <c r="R203" s="324">
        <v>152100</v>
      </c>
      <c r="S203" s="325">
        <v>1.3188513861741388E-5</v>
      </c>
      <c r="T203" s="272"/>
      <c r="U203" s="238"/>
    </row>
    <row r="204" spans="1:21" s="279" customFormat="1" ht="15" customHeight="1" x14ac:dyDescent="0.35">
      <c r="A204" s="271"/>
      <c r="B204" s="326">
        <v>201</v>
      </c>
      <c r="C204" s="318" t="s">
        <v>1797</v>
      </c>
      <c r="D204" s="318">
        <v>900486009</v>
      </c>
      <c r="E204" s="200" t="s">
        <v>1798</v>
      </c>
      <c r="F204" s="203" t="s">
        <v>1441</v>
      </c>
      <c r="G204" s="203" t="s">
        <v>1031</v>
      </c>
      <c r="H204" s="203" t="s">
        <v>1032</v>
      </c>
      <c r="I204" s="319">
        <v>6002</v>
      </c>
      <c r="J204" s="320" t="s">
        <v>1688</v>
      </c>
      <c r="K204" s="321">
        <v>129000</v>
      </c>
      <c r="L204" s="322">
        <v>45272</v>
      </c>
      <c r="M204" s="208">
        <v>45272</v>
      </c>
      <c r="N204" s="209">
        <v>-45272</v>
      </c>
      <c r="O204" s="321">
        <v>129000</v>
      </c>
      <c r="P204" s="288">
        <v>1.0334011036886437</v>
      </c>
      <c r="Q204" s="323">
        <v>133308.74237583505</v>
      </c>
      <c r="R204" s="324">
        <v>133308.74237583505</v>
      </c>
      <c r="S204" s="325">
        <v>1.1559133443228219E-5</v>
      </c>
      <c r="T204" s="272"/>
      <c r="U204" s="187"/>
    </row>
    <row r="205" spans="1:21" s="279" customFormat="1" ht="15" customHeight="1" x14ac:dyDescent="0.35">
      <c r="A205" s="271"/>
      <c r="B205" s="326">
        <v>202</v>
      </c>
      <c r="C205" s="339" t="s">
        <v>1799</v>
      </c>
      <c r="D205" s="339"/>
      <c r="E205" s="245"/>
      <c r="F205" s="248"/>
      <c r="G205" s="248"/>
      <c r="H205" s="248"/>
      <c r="I205" s="340"/>
      <c r="J205" s="341"/>
      <c r="K205" s="342">
        <v>281100</v>
      </c>
      <c r="L205" s="343"/>
      <c r="M205" s="253"/>
      <c r="N205" s="299"/>
      <c r="O205" s="342">
        <v>281100</v>
      </c>
      <c r="P205" s="345"/>
      <c r="Q205" s="342">
        <v>285408.74237583508</v>
      </c>
      <c r="R205" s="347">
        <v>285408.74237583508</v>
      </c>
      <c r="S205" s="348">
        <v>2.4747647304969607E-5</v>
      </c>
      <c r="T205" s="272"/>
      <c r="U205" s="187"/>
    </row>
    <row r="206" spans="1:21" s="328" customFormat="1" ht="15" customHeight="1" x14ac:dyDescent="0.35">
      <c r="A206" s="271"/>
      <c r="B206" s="326">
        <v>203</v>
      </c>
      <c r="C206" s="318" t="s">
        <v>1800</v>
      </c>
      <c r="D206" s="318">
        <v>900608796</v>
      </c>
      <c r="E206" s="200" t="s">
        <v>1801</v>
      </c>
      <c r="F206" s="203" t="s">
        <v>1441</v>
      </c>
      <c r="G206" s="203" t="s">
        <v>1031</v>
      </c>
      <c r="H206" s="203" t="s">
        <v>1032</v>
      </c>
      <c r="I206" s="319">
        <v>1263</v>
      </c>
      <c r="J206" s="320" t="s">
        <v>1802</v>
      </c>
      <c r="K206" s="321">
        <v>610338</v>
      </c>
      <c r="L206" s="322">
        <v>45445</v>
      </c>
      <c r="M206" s="208">
        <v>45079</v>
      </c>
      <c r="N206" s="209">
        <v>-45079</v>
      </c>
      <c r="O206" s="321">
        <v>610338</v>
      </c>
      <c r="P206" s="288">
        <v>1.0638361489011809</v>
      </c>
      <c r="Q206" s="323">
        <v>649299.62744804902</v>
      </c>
      <c r="R206" s="324">
        <v>649299.62744804902</v>
      </c>
      <c r="S206" s="325">
        <v>5.6300441400539864E-5</v>
      </c>
      <c r="T206" s="272"/>
      <c r="U206" s="187"/>
    </row>
    <row r="207" spans="1:21" ht="15" customHeight="1" x14ac:dyDescent="0.35">
      <c r="A207" s="271"/>
      <c r="B207" s="326">
        <v>204</v>
      </c>
      <c r="C207" s="318" t="s">
        <v>1800</v>
      </c>
      <c r="D207" s="318">
        <v>900608796</v>
      </c>
      <c r="E207" s="200" t="s">
        <v>1801</v>
      </c>
      <c r="F207" s="203" t="s">
        <v>1441</v>
      </c>
      <c r="G207" s="203" t="s">
        <v>1031</v>
      </c>
      <c r="H207" s="203" t="s">
        <v>1032</v>
      </c>
      <c r="I207" s="319">
        <v>1222</v>
      </c>
      <c r="J207" s="320" t="s">
        <v>1803</v>
      </c>
      <c r="K207" s="321">
        <v>602535</v>
      </c>
      <c r="L207" s="322">
        <v>45429</v>
      </c>
      <c r="M207" s="208">
        <v>45429</v>
      </c>
      <c r="N207" s="209">
        <v>-45429</v>
      </c>
      <c r="O207" s="321">
        <v>602535</v>
      </c>
      <c r="P207" s="288">
        <v>1</v>
      </c>
      <c r="Q207" s="323">
        <v>602535</v>
      </c>
      <c r="R207" s="324">
        <v>602535</v>
      </c>
      <c r="S207" s="325">
        <v>5.2245504271428974E-5</v>
      </c>
      <c r="T207" s="272"/>
    </row>
    <row r="208" spans="1:21" ht="15" customHeight="1" x14ac:dyDescent="0.35">
      <c r="A208" s="271"/>
      <c r="B208" s="326">
        <v>205</v>
      </c>
      <c r="C208" s="339" t="s">
        <v>1804</v>
      </c>
      <c r="D208" s="339"/>
      <c r="E208" s="245"/>
      <c r="F208" s="248"/>
      <c r="G208" s="248"/>
      <c r="H208" s="248"/>
      <c r="I208" s="340"/>
      <c r="J208" s="341"/>
      <c r="K208" s="342">
        <v>1212873</v>
      </c>
      <c r="L208" s="343"/>
      <c r="M208" s="253"/>
      <c r="N208" s="299"/>
      <c r="O208" s="342">
        <v>1212873</v>
      </c>
      <c r="P208" s="345"/>
      <c r="Q208" s="346">
        <v>1251834.6274480489</v>
      </c>
      <c r="R208" s="347">
        <v>1251834.6274480489</v>
      </c>
      <c r="S208" s="348">
        <v>1.0854594567196883E-4</v>
      </c>
      <c r="T208" s="272"/>
    </row>
    <row r="209" spans="1:21" s="238" customFormat="1" ht="15" customHeight="1" x14ac:dyDescent="0.35">
      <c r="A209" s="271"/>
      <c r="B209" s="326">
        <v>206</v>
      </c>
      <c r="C209" s="318" t="s">
        <v>1805</v>
      </c>
      <c r="D209" s="318">
        <v>900175839</v>
      </c>
      <c r="E209" s="200" t="s">
        <v>1806</v>
      </c>
      <c r="F209" s="203" t="s">
        <v>1441</v>
      </c>
      <c r="G209" s="203" t="s">
        <v>1031</v>
      </c>
      <c r="H209" s="203" t="s">
        <v>1032</v>
      </c>
      <c r="I209" s="319" t="s">
        <v>1807</v>
      </c>
      <c r="J209" s="320" t="s">
        <v>1808</v>
      </c>
      <c r="K209" s="321">
        <v>3282200</v>
      </c>
      <c r="L209" s="322">
        <v>44669</v>
      </c>
      <c r="M209" s="208">
        <v>44669</v>
      </c>
      <c r="N209" s="209">
        <v>-44669</v>
      </c>
      <c r="O209" s="321">
        <v>3282200</v>
      </c>
      <c r="P209" s="288">
        <v>1.2090731458669612</v>
      </c>
      <c r="Q209" s="323">
        <v>3968419.8793645403</v>
      </c>
      <c r="R209" s="324">
        <v>3968419.8793645403</v>
      </c>
      <c r="S209" s="325">
        <v>3.4409967513615597E-4</v>
      </c>
      <c r="T209" s="272"/>
    </row>
    <row r="210" spans="1:21" s="238" customFormat="1" ht="15" customHeight="1" x14ac:dyDescent="0.35">
      <c r="A210" s="271"/>
      <c r="B210" s="326">
        <v>207</v>
      </c>
      <c r="C210" s="339" t="s">
        <v>1809</v>
      </c>
      <c r="D210" s="339"/>
      <c r="E210" s="245"/>
      <c r="F210" s="248"/>
      <c r="G210" s="248"/>
      <c r="H210" s="248"/>
      <c r="I210" s="340"/>
      <c r="J210" s="341"/>
      <c r="K210" s="342">
        <v>3282200</v>
      </c>
      <c r="L210" s="343"/>
      <c r="M210" s="253"/>
      <c r="N210" s="299"/>
      <c r="O210" s="342">
        <v>3282200</v>
      </c>
      <c r="P210" s="345"/>
      <c r="Q210" s="346">
        <v>3968419.8793645403</v>
      </c>
      <c r="R210" s="347">
        <v>3968419.8793645403</v>
      </c>
      <c r="S210" s="348">
        <v>3.4409967513615597E-4</v>
      </c>
      <c r="T210" s="272"/>
    </row>
    <row r="211" spans="1:21" s="279" customFormat="1" ht="15" customHeight="1" x14ac:dyDescent="0.35">
      <c r="A211" s="271"/>
      <c r="B211" s="326">
        <v>208</v>
      </c>
      <c r="C211" s="318" t="s">
        <v>1810</v>
      </c>
      <c r="D211" s="318">
        <v>900452038</v>
      </c>
      <c r="E211" s="200" t="s">
        <v>1811</v>
      </c>
      <c r="F211" s="203" t="s">
        <v>1441</v>
      </c>
      <c r="G211" s="203" t="s">
        <v>1031</v>
      </c>
      <c r="H211" s="203" t="s">
        <v>1032</v>
      </c>
      <c r="I211" s="319">
        <v>349</v>
      </c>
      <c r="J211" s="320" t="s">
        <v>1812</v>
      </c>
      <c r="K211" s="321">
        <v>19148650</v>
      </c>
      <c r="L211" s="322">
        <v>45266</v>
      </c>
      <c r="M211" s="208">
        <v>45266</v>
      </c>
      <c r="N211" s="209">
        <v>-45266</v>
      </c>
      <c r="O211" s="321">
        <v>19148650</v>
      </c>
      <c r="P211" s="288">
        <v>1.0334011036886437</v>
      </c>
      <c r="Q211" s="323">
        <v>19788236.044147547</v>
      </c>
      <c r="R211" s="324">
        <v>19788236.044147547</v>
      </c>
      <c r="S211" s="325">
        <v>1.71582791168738E-3</v>
      </c>
      <c r="T211" s="272"/>
      <c r="U211" s="187"/>
    </row>
    <row r="212" spans="1:21" s="328" customFormat="1" ht="15" customHeight="1" x14ac:dyDescent="0.35">
      <c r="A212" s="271"/>
      <c r="B212" s="326">
        <v>209</v>
      </c>
      <c r="C212" s="318" t="s">
        <v>1810</v>
      </c>
      <c r="D212" s="318">
        <v>900452038</v>
      </c>
      <c r="E212" s="200" t="s">
        <v>1811</v>
      </c>
      <c r="F212" s="203" t="s">
        <v>1441</v>
      </c>
      <c r="G212" s="203" t="s">
        <v>1031</v>
      </c>
      <c r="H212" s="203" t="s">
        <v>1032</v>
      </c>
      <c r="I212" s="319">
        <v>348</v>
      </c>
      <c r="J212" s="320" t="s">
        <v>1813</v>
      </c>
      <c r="K212" s="321">
        <v>782000</v>
      </c>
      <c r="L212" s="322">
        <v>45264</v>
      </c>
      <c r="M212" s="208">
        <v>45264</v>
      </c>
      <c r="N212" s="209">
        <v>-45264</v>
      </c>
      <c r="O212" s="321">
        <v>782000</v>
      </c>
      <c r="P212" s="288">
        <v>1.0334011036886437</v>
      </c>
      <c r="Q212" s="323">
        <v>808119.66308451933</v>
      </c>
      <c r="R212" s="324">
        <v>808119.66308451933</v>
      </c>
      <c r="S212" s="325">
        <v>7.0071646144220662E-5</v>
      </c>
      <c r="T212" s="272"/>
      <c r="U212" s="187"/>
    </row>
    <row r="213" spans="1:21" ht="15" customHeight="1" x14ac:dyDescent="0.35">
      <c r="A213" s="271"/>
      <c r="B213" s="326">
        <v>210</v>
      </c>
      <c r="C213" s="318" t="s">
        <v>1810</v>
      </c>
      <c r="D213" s="318">
        <v>900452038</v>
      </c>
      <c r="E213" s="200" t="s">
        <v>1811</v>
      </c>
      <c r="F213" s="203" t="s">
        <v>1441</v>
      </c>
      <c r="G213" s="203" t="s">
        <v>1031</v>
      </c>
      <c r="H213" s="203" t="s">
        <v>1032</v>
      </c>
      <c r="I213" s="319">
        <v>339</v>
      </c>
      <c r="J213" s="320" t="s">
        <v>1812</v>
      </c>
      <c r="K213" s="321">
        <v>19148650</v>
      </c>
      <c r="L213" s="322">
        <v>45236</v>
      </c>
      <c r="M213" s="208">
        <v>45236</v>
      </c>
      <c r="N213" s="209">
        <v>-45236</v>
      </c>
      <c r="O213" s="321">
        <v>19148650</v>
      </c>
      <c r="P213" s="288">
        <v>1.0381501203588883</v>
      </c>
      <c r="Q213" s="323">
        <v>19879173.302210227</v>
      </c>
      <c r="R213" s="324">
        <v>19879173.302210227</v>
      </c>
      <c r="S213" s="325">
        <v>1.7237130352147198E-3</v>
      </c>
      <c r="T213" s="272"/>
      <c r="U213" s="238"/>
    </row>
    <row r="214" spans="1:21" ht="15" customHeight="1" x14ac:dyDescent="0.35">
      <c r="A214" s="271"/>
      <c r="B214" s="326">
        <v>211</v>
      </c>
      <c r="C214" s="339" t="s">
        <v>1814</v>
      </c>
      <c r="D214" s="339"/>
      <c r="E214" s="245"/>
      <c r="F214" s="248"/>
      <c r="G214" s="248"/>
      <c r="H214" s="248"/>
      <c r="I214" s="340"/>
      <c r="J214" s="341"/>
      <c r="K214" s="342">
        <v>39079300</v>
      </c>
      <c r="L214" s="343"/>
      <c r="M214" s="253"/>
      <c r="N214" s="299"/>
      <c r="O214" s="342">
        <v>39079300</v>
      </c>
      <c r="P214" s="345"/>
      <c r="Q214" s="346">
        <v>40475529.009442292</v>
      </c>
      <c r="R214" s="347">
        <v>40475529.009442292</v>
      </c>
      <c r="S214" s="348">
        <v>3.5096125930463204E-3</v>
      </c>
      <c r="T214" s="272"/>
      <c r="U214" s="238"/>
    </row>
    <row r="215" spans="1:21" s="238" customFormat="1" ht="15" customHeight="1" x14ac:dyDescent="0.35">
      <c r="A215" s="271"/>
      <c r="B215" s="326">
        <v>212</v>
      </c>
      <c r="C215" s="318" t="s">
        <v>1815</v>
      </c>
      <c r="D215" s="318">
        <v>91066722</v>
      </c>
      <c r="E215" s="200" t="s">
        <v>1816</v>
      </c>
      <c r="F215" s="203" t="s">
        <v>1441</v>
      </c>
      <c r="G215" s="203" t="s">
        <v>1031</v>
      </c>
      <c r="H215" s="203" t="s">
        <v>1032</v>
      </c>
      <c r="I215" s="319" t="s">
        <v>1817</v>
      </c>
      <c r="J215" s="320" t="s">
        <v>1818</v>
      </c>
      <c r="K215" s="321">
        <v>70000</v>
      </c>
      <c r="L215" s="322">
        <v>45303</v>
      </c>
      <c r="M215" s="327">
        <v>45303</v>
      </c>
      <c r="N215" s="209">
        <v>-45303</v>
      </c>
      <c r="O215" s="321">
        <v>70000</v>
      </c>
      <c r="P215" s="288">
        <v>1.0240322348539359</v>
      </c>
      <c r="Q215" s="323">
        <v>71682.25643977552</v>
      </c>
      <c r="R215" s="324">
        <v>71682.25643977552</v>
      </c>
      <c r="S215" s="325">
        <v>6.2155321018861298E-6</v>
      </c>
      <c r="T215" s="272"/>
    </row>
    <row r="216" spans="1:21" s="238" customFormat="1" ht="15" customHeight="1" x14ac:dyDescent="0.35">
      <c r="A216" s="271"/>
      <c r="B216" s="326">
        <v>213</v>
      </c>
      <c r="C216" s="339" t="s">
        <v>1819</v>
      </c>
      <c r="D216" s="339"/>
      <c r="E216" s="245"/>
      <c r="F216" s="248"/>
      <c r="G216" s="248"/>
      <c r="H216" s="248"/>
      <c r="I216" s="340"/>
      <c r="J216" s="341"/>
      <c r="K216" s="342">
        <v>70000</v>
      </c>
      <c r="L216" s="343"/>
      <c r="M216" s="344"/>
      <c r="N216" s="299"/>
      <c r="O216" s="342">
        <v>70000</v>
      </c>
      <c r="P216" s="345"/>
      <c r="Q216" s="346">
        <v>71682.25643977552</v>
      </c>
      <c r="R216" s="347">
        <v>71682.25643977552</v>
      </c>
      <c r="S216" s="348">
        <v>6.2155321018861298E-6</v>
      </c>
      <c r="T216" s="272"/>
    </row>
    <row r="217" spans="1:21" s="238" customFormat="1" ht="15" customHeight="1" x14ac:dyDescent="0.35">
      <c r="A217" s="271"/>
      <c r="B217" s="326">
        <v>214</v>
      </c>
      <c r="C217" s="318" t="s">
        <v>1820</v>
      </c>
      <c r="D217" s="318">
        <v>830021043</v>
      </c>
      <c r="E217" s="200" t="s">
        <v>1821</v>
      </c>
      <c r="F217" s="203" t="s">
        <v>1441</v>
      </c>
      <c r="G217" s="203" t="s">
        <v>1031</v>
      </c>
      <c r="H217" s="203" t="s">
        <v>1032</v>
      </c>
      <c r="I217" s="319">
        <v>37775</v>
      </c>
      <c r="J217" s="320" t="s">
        <v>1822</v>
      </c>
      <c r="K217" s="321">
        <v>766993</v>
      </c>
      <c r="L217" s="322">
        <v>44698</v>
      </c>
      <c r="M217" s="208">
        <v>44698</v>
      </c>
      <c r="N217" s="209">
        <v>-44698</v>
      </c>
      <c r="O217" s="321">
        <v>766993</v>
      </c>
      <c r="P217" s="288">
        <v>1.198989048020219</v>
      </c>
      <c r="Q217" s="323">
        <v>919616.20690817188</v>
      </c>
      <c r="R217" s="324">
        <v>919616.20690817188</v>
      </c>
      <c r="S217" s="325">
        <v>7.9739454913152277E-5</v>
      </c>
      <c r="T217" s="272"/>
      <c r="U217" s="187"/>
    </row>
    <row r="218" spans="1:21" s="238" customFormat="1" ht="15" customHeight="1" x14ac:dyDescent="0.35">
      <c r="A218" s="271"/>
      <c r="B218" s="326">
        <v>215</v>
      </c>
      <c r="C218" s="339" t="s">
        <v>1823</v>
      </c>
      <c r="D218" s="339"/>
      <c r="E218" s="245"/>
      <c r="F218" s="248"/>
      <c r="G218" s="248"/>
      <c r="H218" s="248"/>
      <c r="I218" s="340"/>
      <c r="J218" s="341"/>
      <c r="K218" s="342">
        <v>766993</v>
      </c>
      <c r="L218" s="343"/>
      <c r="M218" s="253"/>
      <c r="N218" s="299"/>
      <c r="O218" s="342">
        <v>766993</v>
      </c>
      <c r="P218" s="345"/>
      <c r="Q218" s="346">
        <v>919616.20690817188</v>
      </c>
      <c r="R218" s="347">
        <v>919616.20690817188</v>
      </c>
      <c r="S218" s="348">
        <v>7.9739454913152277E-5</v>
      </c>
      <c r="T218" s="272"/>
      <c r="U218" s="187"/>
    </row>
    <row r="219" spans="1:21" s="238" customFormat="1" ht="15" customHeight="1" x14ac:dyDescent="0.35">
      <c r="A219" s="271"/>
      <c r="B219" s="326">
        <v>216</v>
      </c>
      <c r="C219" s="318" t="s">
        <v>1824</v>
      </c>
      <c r="D219" s="318">
        <v>830110373</v>
      </c>
      <c r="E219" s="200" t="s">
        <v>1825</v>
      </c>
      <c r="F219" s="203" t="s">
        <v>1441</v>
      </c>
      <c r="G219" s="203" t="s">
        <v>1031</v>
      </c>
      <c r="H219" s="203" t="s">
        <v>1032</v>
      </c>
      <c r="I219" s="319">
        <v>2929</v>
      </c>
      <c r="J219" s="320" t="s">
        <v>1826</v>
      </c>
      <c r="K219" s="321">
        <v>13994</v>
      </c>
      <c r="L219" s="322">
        <v>45271</v>
      </c>
      <c r="M219" s="208">
        <v>45271</v>
      </c>
      <c r="N219" s="209">
        <v>-45271</v>
      </c>
      <c r="O219" s="321">
        <v>13994</v>
      </c>
      <c r="P219" s="288">
        <v>1.0334011036886437</v>
      </c>
      <c r="Q219" s="323">
        <v>14461.415045018879</v>
      </c>
      <c r="R219" s="324">
        <v>14461.415045018879</v>
      </c>
      <c r="S219" s="325">
        <v>1.2539419643762454E-6</v>
      </c>
      <c r="T219" s="272"/>
      <c r="U219" s="187"/>
    </row>
    <row r="220" spans="1:21" ht="15" customHeight="1" x14ac:dyDescent="0.35">
      <c r="A220" s="271"/>
      <c r="B220" s="326">
        <v>217</v>
      </c>
      <c r="C220" s="318" t="s">
        <v>1824</v>
      </c>
      <c r="D220" s="318">
        <v>830110373</v>
      </c>
      <c r="E220" s="200" t="s">
        <v>1825</v>
      </c>
      <c r="F220" s="203" t="s">
        <v>1441</v>
      </c>
      <c r="G220" s="203" t="s">
        <v>1031</v>
      </c>
      <c r="H220" s="203" t="s">
        <v>1032</v>
      </c>
      <c r="I220" s="319">
        <v>3263</v>
      </c>
      <c r="J220" s="320" t="s">
        <v>1826</v>
      </c>
      <c r="K220" s="321">
        <v>14554</v>
      </c>
      <c r="L220" s="322">
        <v>45428</v>
      </c>
      <c r="M220" s="208">
        <v>45428</v>
      </c>
      <c r="N220" s="209">
        <v>-45428</v>
      </c>
      <c r="O220" s="321">
        <v>14554</v>
      </c>
      <c r="P220" s="288">
        <v>1</v>
      </c>
      <c r="Q220" s="323">
        <v>14554</v>
      </c>
      <c r="R220" s="324">
        <v>14554</v>
      </c>
      <c r="S220" s="325">
        <v>1.2619699588677459E-6</v>
      </c>
      <c r="T220" s="272"/>
    </row>
    <row r="221" spans="1:21" s="238" customFormat="1" ht="15" customHeight="1" x14ac:dyDescent="0.35">
      <c r="A221" s="271"/>
      <c r="B221" s="326">
        <v>218</v>
      </c>
      <c r="C221" s="318" t="s">
        <v>1824</v>
      </c>
      <c r="D221" s="318">
        <v>830110373</v>
      </c>
      <c r="E221" s="200" t="s">
        <v>1825</v>
      </c>
      <c r="F221" s="203" t="s">
        <v>1441</v>
      </c>
      <c r="G221" s="203" t="s">
        <v>1031</v>
      </c>
      <c r="H221" s="203" t="s">
        <v>1032</v>
      </c>
      <c r="I221" s="319">
        <v>3199</v>
      </c>
      <c r="J221" s="320" t="s">
        <v>1827</v>
      </c>
      <c r="K221" s="321">
        <v>25097</v>
      </c>
      <c r="L221" s="322">
        <v>45429</v>
      </c>
      <c r="M221" s="208">
        <v>45429</v>
      </c>
      <c r="N221" s="209">
        <v>-45429</v>
      </c>
      <c r="O221" s="321">
        <v>25097</v>
      </c>
      <c r="P221" s="288">
        <v>1</v>
      </c>
      <c r="Q221" s="323">
        <v>25097</v>
      </c>
      <c r="R221" s="324">
        <v>25097</v>
      </c>
      <c r="S221" s="325">
        <v>2.1761481419337516E-6</v>
      </c>
      <c r="T221" s="272"/>
      <c r="U221" s="187"/>
    </row>
    <row r="222" spans="1:21" s="238" customFormat="1" ht="15" customHeight="1" x14ac:dyDescent="0.35">
      <c r="A222" s="271"/>
      <c r="B222" s="326">
        <v>219</v>
      </c>
      <c r="C222" s="339" t="s">
        <v>1828</v>
      </c>
      <c r="D222" s="339"/>
      <c r="E222" s="245"/>
      <c r="F222" s="248"/>
      <c r="G222" s="248"/>
      <c r="H222" s="248"/>
      <c r="I222" s="340"/>
      <c r="J222" s="341"/>
      <c r="K222" s="342">
        <v>53645</v>
      </c>
      <c r="L222" s="343"/>
      <c r="M222" s="253"/>
      <c r="N222" s="299"/>
      <c r="O222" s="342">
        <v>53645</v>
      </c>
      <c r="P222" s="345"/>
      <c r="Q222" s="346">
        <v>54112.415045018875</v>
      </c>
      <c r="R222" s="347">
        <v>54112.415045018875</v>
      </c>
      <c r="S222" s="348">
        <v>4.6920600651777429E-6</v>
      </c>
      <c r="T222" s="272"/>
      <c r="U222" s="187"/>
    </row>
    <row r="223" spans="1:21" s="238" customFormat="1" ht="15" customHeight="1" x14ac:dyDescent="0.35">
      <c r="A223" s="271"/>
      <c r="B223" s="326">
        <v>220</v>
      </c>
      <c r="C223" s="318" t="s">
        <v>1829</v>
      </c>
      <c r="D223" s="318">
        <v>811037385</v>
      </c>
      <c r="E223" s="200" t="s">
        <v>1830</v>
      </c>
      <c r="F223" s="203" t="s">
        <v>1441</v>
      </c>
      <c r="G223" s="203" t="s">
        <v>1031</v>
      </c>
      <c r="H223" s="203" t="s">
        <v>1032</v>
      </c>
      <c r="I223" s="319">
        <v>7376</v>
      </c>
      <c r="J223" s="320" t="s">
        <v>1688</v>
      </c>
      <c r="K223" s="321">
        <v>242100</v>
      </c>
      <c r="L223" s="322">
        <v>45280</v>
      </c>
      <c r="M223" s="208">
        <v>45280</v>
      </c>
      <c r="N223" s="209">
        <v>-45280</v>
      </c>
      <c r="O223" s="321">
        <v>242100</v>
      </c>
      <c r="P223" s="288">
        <v>1.0334011036886437</v>
      </c>
      <c r="Q223" s="323">
        <v>250186.40720302064</v>
      </c>
      <c r="R223" s="324">
        <v>250186.40720302064</v>
      </c>
      <c r="S223" s="325">
        <v>2.1693536485314354E-5</v>
      </c>
      <c r="T223" s="272"/>
      <c r="U223" s="187"/>
    </row>
    <row r="224" spans="1:21" s="238" customFormat="1" ht="15" customHeight="1" x14ac:dyDescent="0.35">
      <c r="A224" s="271"/>
      <c r="B224" s="326">
        <v>221</v>
      </c>
      <c r="C224" s="318" t="s">
        <v>1829</v>
      </c>
      <c r="D224" s="318">
        <v>811037385</v>
      </c>
      <c r="E224" s="200" t="s">
        <v>1830</v>
      </c>
      <c r="F224" s="203" t="s">
        <v>1441</v>
      </c>
      <c r="G224" s="203" t="s">
        <v>1031</v>
      </c>
      <c r="H224" s="203" t="s">
        <v>1032</v>
      </c>
      <c r="I224" s="319">
        <v>6566</v>
      </c>
      <c r="J224" s="320" t="s">
        <v>1688</v>
      </c>
      <c r="K224" s="321">
        <v>175923</v>
      </c>
      <c r="L224" s="322">
        <v>45277</v>
      </c>
      <c r="M224" s="208">
        <v>45277</v>
      </c>
      <c r="N224" s="209">
        <v>-45277</v>
      </c>
      <c r="O224" s="321">
        <v>175923</v>
      </c>
      <c r="P224" s="288">
        <v>1.0334011036886437</v>
      </c>
      <c r="Q224" s="323">
        <v>181799.02236421726</v>
      </c>
      <c r="R224" s="324">
        <v>181799.02236421726</v>
      </c>
      <c r="S224" s="325">
        <v>1.5763701028938276E-5</v>
      </c>
      <c r="T224" s="272"/>
    </row>
    <row r="225" spans="1:21" s="238" customFormat="1" ht="15" customHeight="1" x14ac:dyDescent="0.35">
      <c r="A225" s="271"/>
      <c r="B225" s="326">
        <v>222</v>
      </c>
      <c r="C225" s="318" t="s">
        <v>1829</v>
      </c>
      <c r="D225" s="318">
        <v>811037385</v>
      </c>
      <c r="E225" s="200" t="s">
        <v>1830</v>
      </c>
      <c r="F225" s="203" t="s">
        <v>1441</v>
      </c>
      <c r="G225" s="203" t="s">
        <v>1031</v>
      </c>
      <c r="H225" s="203" t="s">
        <v>1032</v>
      </c>
      <c r="I225" s="319">
        <v>5165</v>
      </c>
      <c r="J225" s="320" t="s">
        <v>1688</v>
      </c>
      <c r="K225" s="321">
        <v>694569</v>
      </c>
      <c r="L225" s="322">
        <v>45247</v>
      </c>
      <c r="M225" s="208">
        <v>45247</v>
      </c>
      <c r="N225" s="209">
        <v>-45247</v>
      </c>
      <c r="O225" s="321">
        <v>694569</v>
      </c>
      <c r="P225" s="288">
        <v>1.0381501203588883</v>
      </c>
      <c r="Q225" s="323">
        <v>721066.89094755275</v>
      </c>
      <c r="R225" s="324">
        <v>721066.89094755275</v>
      </c>
      <c r="S225" s="325">
        <v>6.2523344421463285E-5</v>
      </c>
      <c r="T225" s="272"/>
      <c r="U225" s="187"/>
    </row>
    <row r="226" spans="1:21" s="238" customFormat="1" ht="15" customHeight="1" x14ac:dyDescent="0.35">
      <c r="A226" s="271"/>
      <c r="B226" s="326">
        <v>223</v>
      </c>
      <c r="C226" s="339" t="s">
        <v>1831</v>
      </c>
      <c r="D226" s="339"/>
      <c r="E226" s="245"/>
      <c r="F226" s="248"/>
      <c r="G226" s="248"/>
      <c r="H226" s="248"/>
      <c r="I226" s="340"/>
      <c r="J226" s="341"/>
      <c r="K226" s="342">
        <v>1112592</v>
      </c>
      <c r="L226" s="343"/>
      <c r="M226" s="253"/>
      <c r="N226" s="299"/>
      <c r="O226" s="342">
        <v>1112592</v>
      </c>
      <c r="P226" s="345"/>
      <c r="Q226" s="346">
        <v>1153052.3205147907</v>
      </c>
      <c r="R226" s="347">
        <v>1153052.3205147907</v>
      </c>
      <c r="S226" s="348">
        <v>9.9980581935715912E-5</v>
      </c>
      <c r="T226" s="272"/>
      <c r="U226" s="187"/>
    </row>
    <row r="227" spans="1:21" s="238" customFormat="1" ht="15" customHeight="1" x14ac:dyDescent="0.35">
      <c r="A227" s="271"/>
      <c r="B227" s="326">
        <v>224</v>
      </c>
      <c r="C227" s="318" t="s">
        <v>1832</v>
      </c>
      <c r="D227" s="318">
        <v>900194523</v>
      </c>
      <c r="E227" s="200" t="s">
        <v>1833</v>
      </c>
      <c r="F227" s="203" t="s">
        <v>1441</v>
      </c>
      <c r="G227" s="203" t="s">
        <v>1031</v>
      </c>
      <c r="H227" s="203" t="s">
        <v>1032</v>
      </c>
      <c r="I227" s="319">
        <v>4913</v>
      </c>
      <c r="J227" s="320" t="s">
        <v>1834</v>
      </c>
      <c r="K227" s="321">
        <v>599285</v>
      </c>
      <c r="L227" s="322">
        <v>45291</v>
      </c>
      <c r="M227" s="208">
        <v>45291</v>
      </c>
      <c r="N227" s="209">
        <v>-45291</v>
      </c>
      <c r="O227" s="321">
        <v>599285</v>
      </c>
      <c r="P227" s="288">
        <v>1.0334011036886437</v>
      </c>
      <c r="Q227" s="323">
        <v>619301.78042404877</v>
      </c>
      <c r="R227" s="324">
        <v>619301.78042404877</v>
      </c>
      <c r="S227" s="325">
        <v>5.3699343298643577E-5</v>
      </c>
      <c r="T227" s="272"/>
      <c r="U227" s="187"/>
    </row>
    <row r="228" spans="1:21" s="238" customFormat="1" ht="15" customHeight="1" x14ac:dyDescent="0.35">
      <c r="A228" s="271"/>
      <c r="B228" s="326">
        <v>225</v>
      </c>
      <c r="C228" s="318" t="s">
        <v>1832</v>
      </c>
      <c r="D228" s="318">
        <v>900194523</v>
      </c>
      <c r="E228" s="200" t="s">
        <v>1833</v>
      </c>
      <c r="F228" s="203" t="s">
        <v>1441</v>
      </c>
      <c r="G228" s="203" t="s">
        <v>1031</v>
      </c>
      <c r="H228" s="203" t="s">
        <v>1032</v>
      </c>
      <c r="I228" s="319">
        <v>5018</v>
      </c>
      <c r="J228" s="320" t="s">
        <v>1834</v>
      </c>
      <c r="K228" s="321">
        <v>556577</v>
      </c>
      <c r="L228" s="322">
        <v>45443</v>
      </c>
      <c r="M228" s="208">
        <v>45443</v>
      </c>
      <c r="N228" s="209">
        <v>-45443</v>
      </c>
      <c r="O228" s="321">
        <v>556577</v>
      </c>
      <c r="P228" s="288">
        <v>1</v>
      </c>
      <c r="Q228" s="323">
        <v>556577</v>
      </c>
      <c r="R228" s="324">
        <v>556577</v>
      </c>
      <c r="S228" s="325">
        <v>4.8260509399253358E-5</v>
      </c>
      <c r="T228" s="272"/>
    </row>
    <row r="229" spans="1:21" s="238" customFormat="1" ht="15" customHeight="1" x14ac:dyDescent="0.35">
      <c r="A229" s="271"/>
      <c r="B229" s="326">
        <v>226</v>
      </c>
      <c r="C229" s="318" t="s">
        <v>1832</v>
      </c>
      <c r="D229" s="318">
        <v>900194523</v>
      </c>
      <c r="E229" s="200" t="s">
        <v>1833</v>
      </c>
      <c r="F229" s="203" t="s">
        <v>1441</v>
      </c>
      <c r="G229" s="203" t="s">
        <v>1031</v>
      </c>
      <c r="H229" s="203" t="s">
        <v>1032</v>
      </c>
      <c r="I229" s="319">
        <v>5040</v>
      </c>
      <c r="J229" s="320" t="s">
        <v>1834</v>
      </c>
      <c r="K229" s="321">
        <v>267835</v>
      </c>
      <c r="L229" s="322">
        <v>45474</v>
      </c>
      <c r="M229" s="208">
        <v>45108</v>
      </c>
      <c r="N229" s="209">
        <v>-45108</v>
      </c>
      <c r="O229" s="321">
        <v>267835</v>
      </c>
      <c r="P229" s="288">
        <v>1.0585347712904425</v>
      </c>
      <c r="Q229" s="323">
        <v>283512.66046857566</v>
      </c>
      <c r="R229" s="324">
        <v>283512.66046857566</v>
      </c>
      <c r="S229" s="325">
        <v>2.4583239004398353E-5</v>
      </c>
      <c r="T229" s="272"/>
      <c r="U229" s="187"/>
    </row>
    <row r="230" spans="1:21" s="238" customFormat="1" ht="15" customHeight="1" x14ac:dyDescent="0.35">
      <c r="A230" s="271"/>
      <c r="B230" s="326">
        <v>227</v>
      </c>
      <c r="C230" s="339" t="s">
        <v>1835</v>
      </c>
      <c r="D230" s="339"/>
      <c r="E230" s="245"/>
      <c r="F230" s="248"/>
      <c r="G230" s="248"/>
      <c r="H230" s="248"/>
      <c r="I230" s="340"/>
      <c r="J230" s="341"/>
      <c r="K230" s="342">
        <v>1423697</v>
      </c>
      <c r="L230" s="343"/>
      <c r="M230" s="253"/>
      <c r="N230" s="299"/>
      <c r="O230" s="342">
        <v>1423697</v>
      </c>
      <c r="P230" s="345"/>
      <c r="Q230" s="346">
        <v>1459391.4408926242</v>
      </c>
      <c r="R230" s="347">
        <v>1459391.4408926242</v>
      </c>
      <c r="S230" s="348">
        <v>1.2654309170229529E-4</v>
      </c>
      <c r="T230" s="272"/>
      <c r="U230" s="187"/>
    </row>
    <row r="231" spans="1:21" s="238" customFormat="1" ht="15" customHeight="1" x14ac:dyDescent="0.35">
      <c r="A231" s="271"/>
      <c r="B231" s="326">
        <v>228</v>
      </c>
      <c r="C231" s="318" t="s">
        <v>1836</v>
      </c>
      <c r="D231" s="318">
        <v>900084221</v>
      </c>
      <c r="E231" s="200" t="s">
        <v>1837</v>
      </c>
      <c r="F231" s="203" t="s">
        <v>1441</v>
      </c>
      <c r="G231" s="203" t="s">
        <v>1031</v>
      </c>
      <c r="H231" s="203" t="s">
        <v>1032</v>
      </c>
      <c r="I231" s="319" t="s">
        <v>1838</v>
      </c>
      <c r="J231" s="320" t="s">
        <v>1839</v>
      </c>
      <c r="K231" s="321">
        <v>3845226</v>
      </c>
      <c r="L231" s="322">
        <v>45420</v>
      </c>
      <c r="M231" s="327">
        <v>45420</v>
      </c>
      <c r="N231" s="209">
        <v>-45420</v>
      </c>
      <c r="O231" s="321">
        <v>3845226</v>
      </c>
      <c r="P231" s="288">
        <v>1</v>
      </c>
      <c r="Q231" s="323">
        <v>3845226</v>
      </c>
      <c r="R231" s="324">
        <v>3845226</v>
      </c>
      <c r="S231" s="325">
        <v>3.3341759633483489E-4</v>
      </c>
      <c r="T231" s="272"/>
      <c r="U231" s="187"/>
    </row>
    <row r="232" spans="1:21" s="238" customFormat="1" ht="15" customHeight="1" x14ac:dyDescent="0.35">
      <c r="A232" s="271"/>
      <c r="B232" s="326">
        <v>229</v>
      </c>
      <c r="C232" s="339" t="s">
        <v>1840</v>
      </c>
      <c r="D232" s="339"/>
      <c r="E232" s="245"/>
      <c r="F232" s="248"/>
      <c r="G232" s="248"/>
      <c r="H232" s="248"/>
      <c r="I232" s="340"/>
      <c r="J232" s="341"/>
      <c r="K232" s="342">
        <v>3845226</v>
      </c>
      <c r="L232" s="343"/>
      <c r="M232" s="344"/>
      <c r="N232" s="299"/>
      <c r="O232" s="342">
        <v>3845226</v>
      </c>
      <c r="P232" s="345"/>
      <c r="Q232" s="346">
        <v>3845226</v>
      </c>
      <c r="R232" s="347">
        <v>3845226</v>
      </c>
      <c r="S232" s="348">
        <v>3.3341759633483489E-4</v>
      </c>
      <c r="T232" s="272"/>
      <c r="U232" s="187"/>
    </row>
    <row r="233" spans="1:21" s="238" customFormat="1" ht="15" customHeight="1" x14ac:dyDescent="0.35">
      <c r="A233" s="271"/>
      <c r="B233" s="326">
        <v>230</v>
      </c>
      <c r="C233" s="318" t="s">
        <v>1841</v>
      </c>
      <c r="D233" s="318">
        <v>900566072</v>
      </c>
      <c r="E233" s="200" t="s">
        <v>1842</v>
      </c>
      <c r="F233" s="203" t="s">
        <v>1441</v>
      </c>
      <c r="G233" s="203" t="s">
        <v>1031</v>
      </c>
      <c r="H233" s="203" t="s">
        <v>1032</v>
      </c>
      <c r="I233" s="319">
        <v>27342</v>
      </c>
      <c r="J233" s="320" t="s">
        <v>1843</v>
      </c>
      <c r="K233" s="321">
        <v>2046103</v>
      </c>
      <c r="L233" s="322">
        <v>45302</v>
      </c>
      <c r="M233" s="208">
        <v>45302</v>
      </c>
      <c r="N233" s="209">
        <v>-45302</v>
      </c>
      <c r="O233" s="321">
        <v>2046103</v>
      </c>
      <c r="P233" s="288">
        <v>1.0240322348539359</v>
      </c>
      <c r="Q233" s="323">
        <v>2095275.4278313429</v>
      </c>
      <c r="R233" s="324">
        <v>2095275.4278313429</v>
      </c>
      <c r="S233" s="325">
        <v>1.8168026971807877E-4</v>
      </c>
      <c r="T233" s="272"/>
      <c r="U233" s="187"/>
    </row>
    <row r="234" spans="1:21" s="238" customFormat="1" ht="15" customHeight="1" x14ac:dyDescent="0.35">
      <c r="A234" s="271"/>
      <c r="B234" s="326">
        <v>231</v>
      </c>
      <c r="C234" s="318" t="s">
        <v>1841</v>
      </c>
      <c r="D234" s="318">
        <v>900566072</v>
      </c>
      <c r="E234" s="200" t="s">
        <v>1842</v>
      </c>
      <c r="F234" s="203" t="s">
        <v>1441</v>
      </c>
      <c r="G234" s="203" t="s">
        <v>1031</v>
      </c>
      <c r="H234" s="203" t="s">
        <v>1032</v>
      </c>
      <c r="I234" s="319">
        <v>27215</v>
      </c>
      <c r="J234" s="320" t="s">
        <v>1843</v>
      </c>
      <c r="K234" s="321">
        <v>2046103</v>
      </c>
      <c r="L234" s="322">
        <v>45275</v>
      </c>
      <c r="M234" s="208">
        <v>45275</v>
      </c>
      <c r="N234" s="209">
        <v>-45275</v>
      </c>
      <c r="O234" s="321">
        <v>2046103</v>
      </c>
      <c r="P234" s="288">
        <v>1.0334011036886437</v>
      </c>
      <c r="Q234" s="323">
        <v>2114445.0984606449</v>
      </c>
      <c r="R234" s="324">
        <v>2114445.0984606449</v>
      </c>
      <c r="S234" s="325">
        <v>1.8334246213635338E-4</v>
      </c>
      <c r="T234" s="277"/>
    </row>
    <row r="235" spans="1:21" s="238" customFormat="1" ht="15" customHeight="1" x14ac:dyDescent="0.35">
      <c r="A235" s="271"/>
      <c r="B235" s="326">
        <v>232</v>
      </c>
      <c r="C235" s="318" t="s">
        <v>1841</v>
      </c>
      <c r="D235" s="318">
        <v>900566072</v>
      </c>
      <c r="E235" s="200" t="s">
        <v>1842</v>
      </c>
      <c r="F235" s="203" t="s">
        <v>1441</v>
      </c>
      <c r="G235" s="203" t="s">
        <v>1031</v>
      </c>
      <c r="H235" s="203" t="s">
        <v>1032</v>
      </c>
      <c r="I235" s="319">
        <v>27068</v>
      </c>
      <c r="J235" s="320" t="s">
        <v>1843</v>
      </c>
      <c r="K235" s="321">
        <v>2046103</v>
      </c>
      <c r="L235" s="322">
        <v>45238</v>
      </c>
      <c r="M235" s="208">
        <v>45238</v>
      </c>
      <c r="N235" s="209">
        <v>-45238</v>
      </c>
      <c r="O235" s="321">
        <v>2046103</v>
      </c>
      <c r="P235" s="288">
        <v>1.0381501203588883</v>
      </c>
      <c r="Q235" s="323">
        <v>2124162.0757166822</v>
      </c>
      <c r="R235" s="324">
        <v>2124162.0757166822</v>
      </c>
      <c r="S235" s="325">
        <v>1.8418501630621185E-4</v>
      </c>
      <c r="T235" s="272"/>
      <c r="U235" s="187"/>
    </row>
    <row r="236" spans="1:21" s="238" customFormat="1" ht="15" customHeight="1" x14ac:dyDescent="0.35">
      <c r="A236" s="271"/>
      <c r="B236" s="326">
        <v>233</v>
      </c>
      <c r="C236" s="318" t="s">
        <v>1841</v>
      </c>
      <c r="D236" s="318">
        <v>900566072</v>
      </c>
      <c r="E236" s="200" t="s">
        <v>1842</v>
      </c>
      <c r="F236" s="203" t="s">
        <v>1441</v>
      </c>
      <c r="G236" s="203" t="s">
        <v>1031</v>
      </c>
      <c r="H236" s="203" t="s">
        <v>1032</v>
      </c>
      <c r="I236" s="319">
        <v>26861</v>
      </c>
      <c r="J236" s="320" t="s">
        <v>1843</v>
      </c>
      <c r="K236" s="321">
        <v>2046103</v>
      </c>
      <c r="L236" s="322">
        <v>45221</v>
      </c>
      <c r="M236" s="208">
        <v>45221</v>
      </c>
      <c r="N236" s="209">
        <v>-45221</v>
      </c>
      <c r="O236" s="321">
        <v>2046103</v>
      </c>
      <c r="P236" s="288">
        <v>1.0430194210333457</v>
      </c>
      <c r="Q236" s="323">
        <v>2134125.1664345916</v>
      </c>
      <c r="R236" s="324">
        <v>2134125.1664345916</v>
      </c>
      <c r="S236" s="325">
        <v>1.8504891084953162E-4</v>
      </c>
      <c r="T236" s="277"/>
    </row>
    <row r="237" spans="1:21" s="238" customFormat="1" ht="15" customHeight="1" x14ac:dyDescent="0.35">
      <c r="A237" s="271"/>
      <c r="B237" s="326">
        <v>234</v>
      </c>
      <c r="C237" s="318" t="s">
        <v>1841</v>
      </c>
      <c r="D237" s="318">
        <v>900566072</v>
      </c>
      <c r="E237" s="200" t="s">
        <v>1842</v>
      </c>
      <c r="F237" s="203" t="s">
        <v>1441</v>
      </c>
      <c r="G237" s="203" t="s">
        <v>1031</v>
      </c>
      <c r="H237" s="203" t="s">
        <v>1032</v>
      </c>
      <c r="I237" s="319">
        <v>26730</v>
      </c>
      <c r="J237" s="320" t="s">
        <v>1843</v>
      </c>
      <c r="K237" s="321">
        <v>2046103</v>
      </c>
      <c r="L237" s="322">
        <v>45188</v>
      </c>
      <c r="M237" s="208">
        <v>45188</v>
      </c>
      <c r="N237" s="209">
        <v>-45188</v>
      </c>
      <c r="O237" s="321">
        <v>2046103</v>
      </c>
      <c r="P237" s="288">
        <v>1.0456248622437732</v>
      </c>
      <c r="Q237" s="323">
        <v>2139456.1675115712</v>
      </c>
      <c r="R237" s="324">
        <v>2139456.1675115712</v>
      </c>
      <c r="S237" s="325">
        <v>1.8551115924927324E-4</v>
      </c>
      <c r="T237" s="272"/>
    </row>
    <row r="238" spans="1:21" s="238" customFormat="1" ht="15" customHeight="1" x14ac:dyDescent="0.35">
      <c r="A238" s="271"/>
      <c r="B238" s="326">
        <v>235</v>
      </c>
      <c r="C238" s="318" t="s">
        <v>1841</v>
      </c>
      <c r="D238" s="318">
        <v>900566072</v>
      </c>
      <c r="E238" s="200" t="s">
        <v>1842</v>
      </c>
      <c r="F238" s="203" t="s">
        <v>1441</v>
      </c>
      <c r="G238" s="203" t="s">
        <v>1031</v>
      </c>
      <c r="H238" s="203" t="s">
        <v>1032</v>
      </c>
      <c r="I238" s="319">
        <v>27965</v>
      </c>
      <c r="J238" s="320" t="s">
        <v>1843</v>
      </c>
      <c r="K238" s="321">
        <v>2046102</v>
      </c>
      <c r="L238" s="322">
        <v>45446</v>
      </c>
      <c r="M238" s="208">
        <v>45446</v>
      </c>
      <c r="N238" s="209">
        <v>-45446</v>
      </c>
      <c r="O238" s="321">
        <v>2046102</v>
      </c>
      <c r="P238" s="288">
        <v>1</v>
      </c>
      <c r="Q238" s="323">
        <v>2046102</v>
      </c>
      <c r="R238" s="324">
        <v>2046102</v>
      </c>
      <c r="S238" s="325">
        <v>1.7741646672936738E-4</v>
      </c>
      <c r="T238" s="272"/>
      <c r="U238" s="187"/>
    </row>
    <row r="239" spans="1:21" s="238" customFormat="1" ht="15" customHeight="1" x14ac:dyDescent="0.35">
      <c r="A239" s="271"/>
      <c r="B239" s="326">
        <v>236</v>
      </c>
      <c r="C239" s="318" t="s">
        <v>1841</v>
      </c>
      <c r="D239" s="318">
        <v>900566072</v>
      </c>
      <c r="E239" s="200" t="s">
        <v>1842</v>
      </c>
      <c r="F239" s="203" t="s">
        <v>1441</v>
      </c>
      <c r="G239" s="203" t="s">
        <v>1031</v>
      </c>
      <c r="H239" s="203" t="s">
        <v>1032</v>
      </c>
      <c r="I239" s="319">
        <v>27848</v>
      </c>
      <c r="J239" s="320" t="s">
        <v>1843</v>
      </c>
      <c r="K239" s="321">
        <v>14322719</v>
      </c>
      <c r="L239" s="322">
        <v>45429</v>
      </c>
      <c r="M239" s="208">
        <v>45429</v>
      </c>
      <c r="N239" s="209">
        <v>-45429</v>
      </c>
      <c r="O239" s="321">
        <v>14322719</v>
      </c>
      <c r="P239" s="288">
        <v>1</v>
      </c>
      <c r="Q239" s="323">
        <v>14322719</v>
      </c>
      <c r="R239" s="324">
        <v>14322719</v>
      </c>
      <c r="S239" s="325">
        <v>1.2419157006530357E-3</v>
      </c>
      <c r="T239" s="272"/>
    </row>
    <row r="240" spans="1:21" s="238" customFormat="1" ht="15" customHeight="1" x14ac:dyDescent="0.35">
      <c r="A240" s="271"/>
      <c r="B240" s="326">
        <v>237</v>
      </c>
      <c r="C240" s="339" t="s">
        <v>1844</v>
      </c>
      <c r="D240" s="339"/>
      <c r="E240" s="245"/>
      <c r="F240" s="248"/>
      <c r="G240" s="248"/>
      <c r="H240" s="248"/>
      <c r="I240" s="340"/>
      <c r="J240" s="341"/>
      <c r="K240" s="342">
        <v>26599336</v>
      </c>
      <c r="L240" s="343"/>
      <c r="M240" s="253"/>
      <c r="N240" s="299"/>
      <c r="O240" s="342">
        <v>26599336</v>
      </c>
      <c r="P240" s="345"/>
      <c r="Q240" s="346">
        <v>26976284.935954832</v>
      </c>
      <c r="R240" s="347">
        <v>26976284.935954832</v>
      </c>
      <c r="S240" s="348">
        <v>2.3390999856418519E-3</v>
      </c>
      <c r="T240" s="272"/>
    </row>
    <row r="241" spans="1:21" s="238" customFormat="1" ht="15" customHeight="1" x14ac:dyDescent="0.35">
      <c r="A241" s="271"/>
      <c r="B241" s="326">
        <v>238</v>
      </c>
      <c r="C241" s="318" t="s">
        <v>1845</v>
      </c>
      <c r="D241" s="318">
        <v>900373099</v>
      </c>
      <c r="E241" s="200" t="s">
        <v>1846</v>
      </c>
      <c r="F241" s="203" t="s">
        <v>1441</v>
      </c>
      <c r="G241" s="203" t="s">
        <v>1031</v>
      </c>
      <c r="H241" s="203" t="s">
        <v>1032</v>
      </c>
      <c r="I241" s="319" t="s">
        <v>1847</v>
      </c>
      <c r="J241" s="320" t="s">
        <v>1848</v>
      </c>
      <c r="K241" s="321">
        <v>367722</v>
      </c>
      <c r="L241" s="322">
        <v>45427</v>
      </c>
      <c r="M241" s="327">
        <v>45427</v>
      </c>
      <c r="N241" s="209">
        <v>-45427</v>
      </c>
      <c r="O241" s="321">
        <v>367722</v>
      </c>
      <c r="P241" s="288">
        <v>1</v>
      </c>
      <c r="Q241" s="323">
        <v>367722</v>
      </c>
      <c r="R241" s="324">
        <v>367722</v>
      </c>
      <c r="S241" s="325">
        <v>3.1884988127989915E-5</v>
      </c>
      <c r="T241" s="272"/>
      <c r="U241" s="187"/>
    </row>
    <row r="242" spans="1:21" s="238" customFormat="1" ht="15" customHeight="1" x14ac:dyDescent="0.35">
      <c r="A242" s="271"/>
      <c r="B242" s="326">
        <v>239</v>
      </c>
      <c r="C242" s="339" t="s">
        <v>1849</v>
      </c>
      <c r="D242" s="339"/>
      <c r="E242" s="245"/>
      <c r="F242" s="248"/>
      <c r="G242" s="248"/>
      <c r="H242" s="248"/>
      <c r="I242" s="340"/>
      <c r="J242" s="341"/>
      <c r="K242" s="342">
        <v>367722</v>
      </c>
      <c r="L242" s="343"/>
      <c r="M242" s="344"/>
      <c r="N242" s="299"/>
      <c r="O242" s="342">
        <v>367722</v>
      </c>
      <c r="P242" s="345"/>
      <c r="Q242" s="346">
        <v>367722</v>
      </c>
      <c r="R242" s="347">
        <v>367722</v>
      </c>
      <c r="S242" s="348">
        <v>3.1884988127989915E-5</v>
      </c>
      <c r="T242" s="272"/>
      <c r="U242" s="187"/>
    </row>
    <row r="243" spans="1:21" s="238" customFormat="1" ht="15" customHeight="1" x14ac:dyDescent="0.35">
      <c r="A243" s="271"/>
      <c r="B243" s="326">
        <v>240</v>
      </c>
      <c r="C243" s="318" t="s">
        <v>1850</v>
      </c>
      <c r="D243" s="318">
        <v>811045143</v>
      </c>
      <c r="E243" s="200" t="s">
        <v>1851</v>
      </c>
      <c r="F243" s="203" t="s">
        <v>1441</v>
      </c>
      <c r="G243" s="203" t="s">
        <v>1031</v>
      </c>
      <c r="H243" s="203" t="s">
        <v>1032</v>
      </c>
      <c r="I243" s="319" t="s">
        <v>1852</v>
      </c>
      <c r="J243" s="320" t="s">
        <v>1853</v>
      </c>
      <c r="K243" s="321">
        <v>184797</v>
      </c>
      <c r="L243" s="322">
        <v>45100</v>
      </c>
      <c r="M243" s="327">
        <v>45100</v>
      </c>
      <c r="N243" s="209">
        <v>-45100</v>
      </c>
      <c r="O243" s="321">
        <v>184797</v>
      </c>
      <c r="P243" s="288">
        <v>1.0638361489011809</v>
      </c>
      <c r="Q243" s="323">
        <v>196593.72880849155</v>
      </c>
      <c r="R243" s="324">
        <v>196593.72880849155</v>
      </c>
      <c r="S243" s="325">
        <v>1.7046542521513596E-5</v>
      </c>
      <c r="T243" s="272"/>
    </row>
    <row r="244" spans="1:21" s="238" customFormat="1" ht="15" customHeight="1" x14ac:dyDescent="0.35">
      <c r="A244" s="271"/>
      <c r="B244" s="326">
        <v>241</v>
      </c>
      <c r="C244" s="339" t="s">
        <v>1854</v>
      </c>
      <c r="D244" s="339"/>
      <c r="E244" s="245"/>
      <c r="F244" s="248"/>
      <c r="G244" s="248"/>
      <c r="H244" s="248"/>
      <c r="I244" s="340"/>
      <c r="J244" s="341"/>
      <c r="K244" s="342">
        <v>184797</v>
      </c>
      <c r="L244" s="343"/>
      <c r="M244" s="344"/>
      <c r="N244" s="299"/>
      <c r="O244" s="342">
        <v>184797</v>
      </c>
      <c r="P244" s="345"/>
      <c r="Q244" s="346">
        <v>196593.72880849155</v>
      </c>
      <c r="R244" s="347">
        <v>196593.72880849155</v>
      </c>
      <c r="S244" s="348">
        <v>1.7046542521513596E-5</v>
      </c>
      <c r="T244" s="272"/>
    </row>
    <row r="245" spans="1:21" s="238" customFormat="1" ht="15" customHeight="1" x14ac:dyDescent="0.35">
      <c r="A245" s="271"/>
      <c r="B245" s="326">
        <v>242</v>
      </c>
      <c r="C245" s="318" t="s">
        <v>1855</v>
      </c>
      <c r="D245" s="318">
        <v>901194491</v>
      </c>
      <c r="E245" s="200" t="s">
        <v>1856</v>
      </c>
      <c r="F245" s="203" t="s">
        <v>1441</v>
      </c>
      <c r="G245" s="203" t="s">
        <v>1031</v>
      </c>
      <c r="H245" s="203" t="s">
        <v>1032</v>
      </c>
      <c r="I245" s="319">
        <v>728</v>
      </c>
      <c r="J245" s="320" t="s">
        <v>1857</v>
      </c>
      <c r="K245" s="321">
        <v>246332</v>
      </c>
      <c r="L245" s="322">
        <v>44658</v>
      </c>
      <c r="M245" s="208">
        <v>44658</v>
      </c>
      <c r="N245" s="209">
        <v>-44658</v>
      </c>
      <c r="O245" s="321">
        <v>246332</v>
      </c>
      <c r="P245" s="288">
        <v>1.2090731458669612</v>
      </c>
      <c r="Q245" s="323">
        <v>297833.4061677003</v>
      </c>
      <c r="R245" s="324">
        <v>297833.4061677003</v>
      </c>
      <c r="S245" s="325">
        <v>2.5824983601133256E-5</v>
      </c>
      <c r="T245" s="272"/>
    </row>
    <row r="246" spans="1:21" s="238" customFormat="1" ht="15" customHeight="1" x14ac:dyDescent="0.35">
      <c r="A246" s="271"/>
      <c r="B246" s="326">
        <v>243</v>
      </c>
      <c r="C246" s="318" t="s">
        <v>1855</v>
      </c>
      <c r="D246" s="318">
        <v>901194491</v>
      </c>
      <c r="E246" s="200" t="s">
        <v>1856</v>
      </c>
      <c r="F246" s="203" t="s">
        <v>1441</v>
      </c>
      <c r="G246" s="203" t="s">
        <v>1031</v>
      </c>
      <c r="H246" s="203" t="s">
        <v>1032</v>
      </c>
      <c r="I246" s="319">
        <v>740</v>
      </c>
      <c r="J246" s="320" t="s">
        <v>1858</v>
      </c>
      <c r="K246" s="321">
        <v>1451682</v>
      </c>
      <c r="L246" s="322">
        <v>44658</v>
      </c>
      <c r="M246" s="208">
        <v>44658</v>
      </c>
      <c r="N246" s="209">
        <v>-44658</v>
      </c>
      <c r="O246" s="321">
        <v>1451682</v>
      </c>
      <c r="P246" s="288">
        <v>1.2090731458669612</v>
      </c>
      <c r="Q246" s="323">
        <v>1755189.7225384421</v>
      </c>
      <c r="R246" s="324">
        <v>1755189.7225384421</v>
      </c>
      <c r="S246" s="325">
        <v>1.5219161068825946E-4</v>
      </c>
      <c r="T246" s="272"/>
      <c r="U246" s="187"/>
    </row>
    <row r="247" spans="1:21" s="238" customFormat="1" ht="15" customHeight="1" x14ac:dyDescent="0.35">
      <c r="A247" s="271"/>
      <c r="B247" s="326">
        <v>244</v>
      </c>
      <c r="C247" s="339" t="s">
        <v>1859</v>
      </c>
      <c r="D247" s="339"/>
      <c r="E247" s="245"/>
      <c r="F247" s="248"/>
      <c r="G247" s="248"/>
      <c r="H247" s="248"/>
      <c r="I247" s="340"/>
      <c r="J247" s="341"/>
      <c r="K247" s="342">
        <v>1698014</v>
      </c>
      <c r="L247" s="343"/>
      <c r="M247" s="253"/>
      <c r="N247" s="299"/>
      <c r="O247" s="342">
        <v>1698014</v>
      </c>
      <c r="P247" s="345"/>
      <c r="Q247" s="346">
        <v>2053023.1287061423</v>
      </c>
      <c r="R247" s="347">
        <v>2053023.1287061423</v>
      </c>
      <c r="S247" s="348">
        <v>1.7801659428939273E-4</v>
      </c>
      <c r="T247" s="272"/>
      <c r="U247" s="187"/>
    </row>
    <row r="248" spans="1:21" s="238" customFormat="1" ht="15" customHeight="1" x14ac:dyDescent="0.35">
      <c r="A248" s="271"/>
      <c r="B248" s="326">
        <v>245</v>
      </c>
      <c r="C248" s="318" t="s">
        <v>1860</v>
      </c>
      <c r="D248" s="318">
        <v>900995445</v>
      </c>
      <c r="E248" s="200" t="s">
        <v>1861</v>
      </c>
      <c r="F248" s="203" t="s">
        <v>1441</v>
      </c>
      <c r="G248" s="203" t="s">
        <v>1031</v>
      </c>
      <c r="H248" s="203" t="s">
        <v>1032</v>
      </c>
      <c r="I248" s="319">
        <v>14677</v>
      </c>
      <c r="J248" s="320" t="s">
        <v>1862</v>
      </c>
      <c r="K248" s="321">
        <v>4852114</v>
      </c>
      <c r="L248" s="322">
        <v>45429</v>
      </c>
      <c r="M248" s="208">
        <v>45429</v>
      </c>
      <c r="N248" s="209">
        <v>-45429</v>
      </c>
      <c r="O248" s="321">
        <v>4852114</v>
      </c>
      <c r="P248" s="288">
        <v>1</v>
      </c>
      <c r="Q248" s="323">
        <v>4852114</v>
      </c>
      <c r="R248" s="324">
        <v>4852114</v>
      </c>
      <c r="S248" s="325">
        <v>4.2072434416666303E-4</v>
      </c>
      <c r="T248" s="272"/>
    </row>
    <row r="249" spans="1:21" s="238" customFormat="1" ht="15" customHeight="1" x14ac:dyDescent="0.35">
      <c r="A249" s="271"/>
      <c r="B249" s="326">
        <v>246</v>
      </c>
      <c r="C249" s="339" t="s">
        <v>1863</v>
      </c>
      <c r="D249" s="339"/>
      <c r="E249" s="245"/>
      <c r="F249" s="248"/>
      <c r="G249" s="248"/>
      <c r="H249" s="248"/>
      <c r="I249" s="340"/>
      <c r="J249" s="341"/>
      <c r="K249" s="342">
        <v>4852114</v>
      </c>
      <c r="L249" s="343"/>
      <c r="M249" s="253"/>
      <c r="N249" s="299"/>
      <c r="O249" s="342">
        <v>4852114</v>
      </c>
      <c r="P249" s="345"/>
      <c r="Q249" s="346">
        <v>4852114</v>
      </c>
      <c r="R249" s="347">
        <v>4852114</v>
      </c>
      <c r="S249" s="348">
        <v>4.2072434416666303E-4</v>
      </c>
      <c r="T249" s="272"/>
    </row>
    <row r="250" spans="1:21" s="238" customFormat="1" ht="15" customHeight="1" x14ac:dyDescent="0.35">
      <c r="A250" s="271"/>
      <c r="B250" s="326">
        <v>247</v>
      </c>
      <c r="C250" s="318" t="s">
        <v>1864</v>
      </c>
      <c r="D250" s="318">
        <v>901009137</v>
      </c>
      <c r="E250" s="200" t="s">
        <v>1865</v>
      </c>
      <c r="F250" s="203" t="s">
        <v>1441</v>
      </c>
      <c r="G250" s="203" t="s">
        <v>1031</v>
      </c>
      <c r="H250" s="203" t="s">
        <v>1032</v>
      </c>
      <c r="I250" s="319">
        <v>2183</v>
      </c>
      <c r="J250" s="320" t="s">
        <v>1866</v>
      </c>
      <c r="K250" s="321">
        <v>662212</v>
      </c>
      <c r="L250" s="322">
        <v>44981</v>
      </c>
      <c r="M250" s="208">
        <v>44981</v>
      </c>
      <c r="N250" s="209">
        <v>-44981</v>
      </c>
      <c r="O250" s="321">
        <v>662212</v>
      </c>
      <c r="P250" s="288">
        <v>1.0914110429447852</v>
      </c>
      <c r="Q250" s="323">
        <v>722745.48957055213</v>
      </c>
      <c r="R250" s="324">
        <v>722745.48957055213</v>
      </c>
      <c r="S250" s="325">
        <v>6.2668894856754062E-5</v>
      </c>
      <c r="T250" s="272"/>
      <c r="U250" s="187"/>
    </row>
    <row r="251" spans="1:21" s="238" customFormat="1" ht="15" customHeight="1" x14ac:dyDescent="0.35">
      <c r="A251" s="271"/>
      <c r="B251" s="326">
        <v>248</v>
      </c>
      <c r="C251" s="339" t="s">
        <v>1867</v>
      </c>
      <c r="D251" s="339"/>
      <c r="E251" s="245"/>
      <c r="F251" s="248"/>
      <c r="G251" s="248"/>
      <c r="H251" s="248"/>
      <c r="I251" s="340"/>
      <c r="J251" s="341"/>
      <c r="K251" s="342">
        <v>662212</v>
      </c>
      <c r="L251" s="343"/>
      <c r="M251" s="253"/>
      <c r="N251" s="299"/>
      <c r="O251" s="342">
        <v>662212</v>
      </c>
      <c r="P251" s="345"/>
      <c r="Q251" s="346">
        <v>722745.48957055213</v>
      </c>
      <c r="R251" s="347">
        <v>722745.48957055213</v>
      </c>
      <c r="S251" s="348">
        <v>6.2668894856754062E-5</v>
      </c>
      <c r="T251" s="272"/>
      <c r="U251" s="187"/>
    </row>
    <row r="252" spans="1:21" s="238" customFormat="1" ht="15" customHeight="1" x14ac:dyDescent="0.35">
      <c r="A252" s="271"/>
      <c r="B252" s="326">
        <v>249</v>
      </c>
      <c r="C252" s="318" t="s">
        <v>1868</v>
      </c>
      <c r="D252" s="318">
        <v>901233812</v>
      </c>
      <c r="E252" s="200" t="s">
        <v>1869</v>
      </c>
      <c r="F252" s="203" t="s">
        <v>1441</v>
      </c>
      <c r="G252" s="203" t="s">
        <v>1031</v>
      </c>
      <c r="H252" s="203" t="s">
        <v>1032</v>
      </c>
      <c r="I252" s="319">
        <v>108</v>
      </c>
      <c r="J252" s="320" t="s">
        <v>1870</v>
      </c>
      <c r="K252" s="321">
        <v>15824000</v>
      </c>
      <c r="L252" s="322">
        <v>45285</v>
      </c>
      <c r="M252" s="327">
        <v>45285</v>
      </c>
      <c r="N252" s="209">
        <v>-45285</v>
      </c>
      <c r="O252" s="321">
        <v>15824000</v>
      </c>
      <c r="P252" s="288">
        <v>1.0334011036886437</v>
      </c>
      <c r="Q252" s="323">
        <v>16352539.064769099</v>
      </c>
      <c r="R252" s="324">
        <v>16352539.064769099</v>
      </c>
      <c r="S252" s="325">
        <v>1.4179203690359947E-3</v>
      </c>
      <c r="T252" s="330"/>
      <c r="U252" s="328"/>
    </row>
    <row r="253" spans="1:21" s="238" customFormat="1" ht="15" customHeight="1" x14ac:dyDescent="0.35">
      <c r="A253" s="271"/>
      <c r="B253" s="326">
        <v>250</v>
      </c>
      <c r="C253" s="318" t="s">
        <v>1868</v>
      </c>
      <c r="D253" s="318">
        <v>901233812</v>
      </c>
      <c r="E253" s="200" t="s">
        <v>1869</v>
      </c>
      <c r="F253" s="203" t="s">
        <v>1441</v>
      </c>
      <c r="G253" s="203" t="s">
        <v>1031</v>
      </c>
      <c r="H253" s="203" t="s">
        <v>1032</v>
      </c>
      <c r="I253" s="319">
        <v>101</v>
      </c>
      <c r="J253" s="320" t="s">
        <v>1871</v>
      </c>
      <c r="K253" s="321">
        <v>100000</v>
      </c>
      <c r="L253" s="322">
        <v>45611</v>
      </c>
      <c r="M253" s="327">
        <v>45245</v>
      </c>
      <c r="N253" s="209">
        <v>-45245</v>
      </c>
      <c r="O253" s="321">
        <v>100000</v>
      </c>
      <c r="P253" s="288">
        <v>1.0381501203588883</v>
      </c>
      <c r="Q253" s="323">
        <v>103815.01203588884</v>
      </c>
      <c r="R253" s="324">
        <v>103815.01203588884</v>
      </c>
      <c r="S253" s="325">
        <v>9.0017470433410182E-6</v>
      </c>
      <c r="T253" s="272"/>
      <c r="U253" s="187"/>
    </row>
    <row r="254" spans="1:21" s="238" customFormat="1" ht="15" customHeight="1" x14ac:dyDescent="0.35">
      <c r="A254" s="271"/>
      <c r="B254" s="326">
        <v>251</v>
      </c>
      <c r="C254" s="339" t="s">
        <v>1872</v>
      </c>
      <c r="D254" s="339"/>
      <c r="E254" s="245"/>
      <c r="F254" s="248"/>
      <c r="G254" s="248"/>
      <c r="H254" s="248"/>
      <c r="I254" s="340"/>
      <c r="J254" s="341"/>
      <c r="K254" s="342">
        <v>15924000</v>
      </c>
      <c r="L254" s="343"/>
      <c r="M254" s="344"/>
      <c r="N254" s="299"/>
      <c r="O254" s="342">
        <v>15924000</v>
      </c>
      <c r="P254" s="345"/>
      <c r="Q254" s="346">
        <v>16456354.076804988</v>
      </c>
      <c r="R254" s="347">
        <v>16456354.076804988</v>
      </c>
      <c r="S254" s="348">
        <v>1.4269221160793358E-3</v>
      </c>
      <c r="T254" s="272"/>
      <c r="U254" s="187"/>
    </row>
    <row r="255" spans="1:21" s="238" customFormat="1" ht="15" customHeight="1" x14ac:dyDescent="0.35">
      <c r="A255" s="271"/>
      <c r="B255" s="326">
        <v>252</v>
      </c>
      <c r="C255" s="318" t="s">
        <v>1873</v>
      </c>
      <c r="D255" s="318">
        <v>901508023</v>
      </c>
      <c r="E255" s="200" t="s">
        <v>1874</v>
      </c>
      <c r="F255" s="203" t="s">
        <v>1441</v>
      </c>
      <c r="G255" s="203" t="s">
        <v>1031</v>
      </c>
      <c r="H255" s="203" t="s">
        <v>1032</v>
      </c>
      <c r="I255" s="319" t="s">
        <v>1875</v>
      </c>
      <c r="J255" s="320" t="s">
        <v>1876</v>
      </c>
      <c r="K255" s="321">
        <v>10918100</v>
      </c>
      <c r="L255" s="322">
        <v>45313</v>
      </c>
      <c r="M255" s="327">
        <v>45313</v>
      </c>
      <c r="N255" s="209">
        <v>-45313</v>
      </c>
      <c r="O255" s="321">
        <v>10918100</v>
      </c>
      <c r="P255" s="288">
        <v>1.0240322348539359</v>
      </c>
      <c r="Q255" s="323">
        <v>11180486.343358757</v>
      </c>
      <c r="R255" s="324">
        <v>11180486.343358757</v>
      </c>
      <c r="S255" s="325">
        <v>9.6945430059432766E-4</v>
      </c>
      <c r="T255" s="272"/>
      <c r="U255" s="187"/>
    </row>
    <row r="256" spans="1:21" s="238" customFormat="1" ht="15" customHeight="1" x14ac:dyDescent="0.35">
      <c r="A256" s="271"/>
      <c r="B256" s="326">
        <v>253</v>
      </c>
      <c r="C256" s="339" t="s">
        <v>1877</v>
      </c>
      <c r="D256" s="339"/>
      <c r="E256" s="245"/>
      <c r="F256" s="248"/>
      <c r="G256" s="248"/>
      <c r="H256" s="248"/>
      <c r="I256" s="340"/>
      <c r="J256" s="341"/>
      <c r="K256" s="342">
        <v>10918100</v>
      </c>
      <c r="L256" s="343"/>
      <c r="M256" s="344"/>
      <c r="N256" s="299"/>
      <c r="O256" s="342">
        <v>10918100</v>
      </c>
      <c r="P256" s="345"/>
      <c r="Q256" s="346">
        <v>11180486.343358757</v>
      </c>
      <c r="R256" s="347">
        <v>11180486.343358757</v>
      </c>
      <c r="S256" s="348">
        <v>9.6945430059432766E-4</v>
      </c>
      <c r="T256" s="272"/>
      <c r="U256" s="187"/>
    </row>
    <row r="257" spans="1:21" s="238" customFormat="1" ht="15" customHeight="1" x14ac:dyDescent="0.35">
      <c r="A257" s="271"/>
      <c r="B257" s="326">
        <v>254</v>
      </c>
      <c r="C257" s="318" t="s">
        <v>1878</v>
      </c>
      <c r="D257" s="318">
        <v>901233937</v>
      </c>
      <c r="E257" s="200" t="s">
        <v>1879</v>
      </c>
      <c r="F257" s="203" t="s">
        <v>1441</v>
      </c>
      <c r="G257" s="203" t="s">
        <v>1031</v>
      </c>
      <c r="H257" s="203" t="s">
        <v>1032</v>
      </c>
      <c r="I257" s="319" t="s">
        <v>1880</v>
      </c>
      <c r="J257" s="320" t="s">
        <v>1881</v>
      </c>
      <c r="K257" s="321">
        <v>992526</v>
      </c>
      <c r="L257" s="322">
        <v>45429</v>
      </c>
      <c r="M257" s="327">
        <v>45429</v>
      </c>
      <c r="N257" s="209">
        <v>-45429</v>
      </c>
      <c r="O257" s="321">
        <v>992526</v>
      </c>
      <c r="P257" s="288">
        <v>1</v>
      </c>
      <c r="Q257" s="323">
        <v>992526</v>
      </c>
      <c r="R257" s="324">
        <v>992526</v>
      </c>
      <c r="S257" s="325">
        <v>8.6061426095586672E-5</v>
      </c>
      <c r="T257" s="272"/>
      <c r="U257" s="187"/>
    </row>
    <row r="258" spans="1:21" s="238" customFormat="1" ht="15" customHeight="1" x14ac:dyDescent="0.35">
      <c r="A258" s="271"/>
      <c r="B258" s="326">
        <v>255</v>
      </c>
      <c r="C258" s="318" t="s">
        <v>1878</v>
      </c>
      <c r="D258" s="318">
        <v>901233937</v>
      </c>
      <c r="E258" s="200" t="s">
        <v>1879</v>
      </c>
      <c r="F258" s="203" t="s">
        <v>1441</v>
      </c>
      <c r="G258" s="203" t="s">
        <v>1031</v>
      </c>
      <c r="H258" s="203" t="s">
        <v>1032</v>
      </c>
      <c r="I258" s="319" t="s">
        <v>1882</v>
      </c>
      <c r="J258" s="320" t="s">
        <v>1883</v>
      </c>
      <c r="K258" s="321">
        <v>94726</v>
      </c>
      <c r="L258" s="322">
        <v>45429</v>
      </c>
      <c r="M258" s="327">
        <v>45429</v>
      </c>
      <c r="N258" s="209">
        <v>-45429</v>
      </c>
      <c r="O258" s="321">
        <v>94726</v>
      </c>
      <c r="P258" s="288">
        <v>1</v>
      </c>
      <c r="Q258" s="323">
        <v>94726</v>
      </c>
      <c r="R258" s="324">
        <v>94726</v>
      </c>
      <c r="S258" s="325">
        <v>8.2136434192459873E-6</v>
      </c>
      <c r="T258" s="272"/>
    </row>
    <row r="259" spans="1:21" s="238" customFormat="1" ht="15" customHeight="1" x14ac:dyDescent="0.35">
      <c r="A259" s="271"/>
      <c r="B259" s="326">
        <v>256</v>
      </c>
      <c r="C259" s="318" t="s">
        <v>1878</v>
      </c>
      <c r="D259" s="318">
        <v>901233937</v>
      </c>
      <c r="E259" s="200" t="s">
        <v>1879</v>
      </c>
      <c r="F259" s="203" t="s">
        <v>1441</v>
      </c>
      <c r="G259" s="203" t="s">
        <v>1031</v>
      </c>
      <c r="H259" s="203" t="s">
        <v>1032</v>
      </c>
      <c r="I259" s="319" t="s">
        <v>1884</v>
      </c>
      <c r="J259" s="320" t="s">
        <v>1885</v>
      </c>
      <c r="K259" s="321">
        <v>239581</v>
      </c>
      <c r="L259" s="322">
        <v>45429</v>
      </c>
      <c r="M259" s="327">
        <v>45429</v>
      </c>
      <c r="N259" s="209">
        <v>-45429</v>
      </c>
      <c r="O259" s="321">
        <v>239581</v>
      </c>
      <c r="P259" s="288">
        <v>1</v>
      </c>
      <c r="Q259" s="323">
        <v>239581</v>
      </c>
      <c r="R259" s="324">
        <v>239581</v>
      </c>
      <c r="S259" s="325">
        <v>2.0773947005324547E-5</v>
      </c>
      <c r="T259" s="272"/>
      <c r="U259" s="187"/>
    </row>
    <row r="260" spans="1:21" ht="15" customHeight="1" x14ac:dyDescent="0.35">
      <c r="A260" s="271"/>
      <c r="B260" s="326">
        <v>257</v>
      </c>
      <c r="C260" s="318" t="s">
        <v>1878</v>
      </c>
      <c r="D260" s="318">
        <v>901233937</v>
      </c>
      <c r="E260" s="200" t="s">
        <v>1879</v>
      </c>
      <c r="F260" s="203" t="s">
        <v>1441</v>
      </c>
      <c r="G260" s="203" t="s">
        <v>1031</v>
      </c>
      <c r="H260" s="203" t="s">
        <v>1032</v>
      </c>
      <c r="I260" s="319">
        <v>19835</v>
      </c>
      <c r="J260" s="320" t="s">
        <v>1886</v>
      </c>
      <c r="K260" s="321">
        <v>2947707</v>
      </c>
      <c r="L260" s="322">
        <v>45429</v>
      </c>
      <c r="M260" s="327">
        <v>45429</v>
      </c>
      <c r="N260" s="209">
        <v>-45429</v>
      </c>
      <c r="O260" s="321">
        <v>2947707</v>
      </c>
      <c r="P260" s="288">
        <v>1</v>
      </c>
      <c r="Q260" s="323">
        <v>2947707</v>
      </c>
      <c r="R260" s="324">
        <v>2947707</v>
      </c>
      <c r="S260" s="325">
        <v>2.555941790259837E-4</v>
      </c>
      <c r="T260" s="272"/>
      <c r="U260" s="238"/>
    </row>
    <row r="261" spans="1:21" ht="15" customHeight="1" x14ac:dyDescent="0.35">
      <c r="A261" s="271"/>
      <c r="B261" s="326">
        <v>258</v>
      </c>
      <c r="C261" s="339" t="s">
        <v>1887</v>
      </c>
      <c r="D261" s="339"/>
      <c r="E261" s="245"/>
      <c r="F261" s="248"/>
      <c r="G261" s="248"/>
      <c r="H261" s="248"/>
      <c r="I261" s="340"/>
      <c r="J261" s="341"/>
      <c r="K261" s="342">
        <v>4274540</v>
      </c>
      <c r="L261" s="343"/>
      <c r="M261" s="344"/>
      <c r="N261" s="299"/>
      <c r="O261" s="342">
        <v>4274540</v>
      </c>
      <c r="P261" s="345"/>
      <c r="Q261" s="346">
        <v>4274540</v>
      </c>
      <c r="R261" s="347">
        <v>4274540</v>
      </c>
      <c r="S261" s="348">
        <v>3.7064319554614095E-4</v>
      </c>
      <c r="T261" s="272"/>
      <c r="U261" s="238"/>
    </row>
    <row r="262" spans="1:21" ht="15" customHeight="1" x14ac:dyDescent="0.35">
      <c r="A262" s="271"/>
      <c r="B262" s="326">
        <v>262</v>
      </c>
      <c r="C262" s="318" t="s">
        <v>1888</v>
      </c>
      <c r="D262" s="318">
        <v>809002625</v>
      </c>
      <c r="E262" s="200" t="s">
        <v>1889</v>
      </c>
      <c r="F262" s="203" t="s">
        <v>1441</v>
      </c>
      <c r="G262" s="203" t="s">
        <v>1031</v>
      </c>
      <c r="H262" s="203" t="s">
        <v>1032</v>
      </c>
      <c r="I262" s="319">
        <v>27014070</v>
      </c>
      <c r="J262" s="320" t="s">
        <v>1890</v>
      </c>
      <c r="K262" s="337">
        <v>2276900</v>
      </c>
      <c r="L262" s="322">
        <v>44700</v>
      </c>
      <c r="M262" s="327">
        <v>44760</v>
      </c>
      <c r="N262" s="209">
        <v>-44760</v>
      </c>
      <c r="O262" s="321">
        <v>2276900</v>
      </c>
      <c r="P262" s="288">
        <v>1.1833374906460463</v>
      </c>
      <c r="Q262" s="323">
        <v>2694341.1324519827</v>
      </c>
      <c r="R262" s="324">
        <v>2694341.1324519827</v>
      </c>
      <c r="S262" s="325">
        <v>2.3362495314663354E-4</v>
      </c>
      <c r="T262" s="272"/>
      <c r="U262" s="238"/>
    </row>
    <row r="263" spans="1:21" ht="15" customHeight="1" x14ac:dyDescent="0.35">
      <c r="A263" s="271"/>
      <c r="B263" s="326">
        <v>263</v>
      </c>
      <c r="C263" s="356" t="s">
        <v>1891</v>
      </c>
      <c r="D263" s="357"/>
      <c r="E263" s="358"/>
      <c r="F263" s="359"/>
      <c r="G263" s="359"/>
      <c r="H263" s="359"/>
      <c r="I263" s="360"/>
      <c r="J263" s="361"/>
      <c r="K263" s="362">
        <v>2276900</v>
      </c>
      <c r="L263" s="343"/>
      <c r="M263" s="344"/>
      <c r="N263" s="299"/>
      <c r="O263" s="342">
        <v>2276900</v>
      </c>
      <c r="P263" s="345"/>
      <c r="Q263" s="346">
        <v>2694341.1324519827</v>
      </c>
      <c r="R263" s="347">
        <v>2694341.1324519827</v>
      </c>
      <c r="S263" s="348">
        <v>2.3362495314663354E-4</v>
      </c>
      <c r="T263" s="272"/>
      <c r="U263" s="238"/>
    </row>
    <row r="264" spans="1:21" ht="15" customHeight="1" x14ac:dyDescent="0.35">
      <c r="A264" s="271"/>
      <c r="B264" s="326">
        <v>264</v>
      </c>
      <c r="C264" s="318" t="s">
        <v>1892</v>
      </c>
      <c r="D264" s="318">
        <v>811019190</v>
      </c>
      <c r="E264" s="200" t="s">
        <v>1893</v>
      </c>
      <c r="F264" s="203" t="s">
        <v>1441</v>
      </c>
      <c r="G264" s="203" t="s">
        <v>1031</v>
      </c>
      <c r="H264" s="203" t="s">
        <v>1032</v>
      </c>
      <c r="I264" s="319">
        <v>27014070</v>
      </c>
      <c r="J264" s="320" t="s">
        <v>1894</v>
      </c>
      <c r="K264" s="337">
        <v>30250299</v>
      </c>
      <c r="L264" s="322">
        <v>44700</v>
      </c>
      <c r="M264" s="327">
        <v>45490</v>
      </c>
      <c r="N264" s="209">
        <v>0</v>
      </c>
      <c r="O264" s="321">
        <v>30250299</v>
      </c>
      <c r="P264" s="288">
        <v>1</v>
      </c>
      <c r="Q264" s="323">
        <v>30250299</v>
      </c>
      <c r="R264" s="324">
        <v>30250299</v>
      </c>
      <c r="S264" s="325">
        <v>2.6229880847029692E-3</v>
      </c>
      <c r="T264" s="272"/>
      <c r="U264" s="238"/>
    </row>
    <row r="265" spans="1:21" ht="15" customHeight="1" x14ac:dyDescent="0.35">
      <c r="A265" s="271"/>
      <c r="B265" s="326">
        <v>265</v>
      </c>
      <c r="C265" s="356" t="s">
        <v>1895</v>
      </c>
      <c r="D265" s="357"/>
      <c r="E265" s="358"/>
      <c r="F265" s="359"/>
      <c r="G265" s="359"/>
      <c r="H265" s="359"/>
      <c r="I265" s="360"/>
      <c r="J265" s="361"/>
      <c r="K265" s="362">
        <v>30250299</v>
      </c>
      <c r="L265" s="343"/>
      <c r="M265" s="344"/>
      <c r="N265" s="299"/>
      <c r="O265" s="342">
        <v>30250299</v>
      </c>
      <c r="P265" s="345"/>
      <c r="Q265" s="346">
        <v>30250299</v>
      </c>
      <c r="R265" s="347">
        <v>30250299</v>
      </c>
      <c r="S265" s="348">
        <v>2.6229880847029692E-3</v>
      </c>
      <c r="T265" s="272"/>
      <c r="U265" s="238"/>
    </row>
    <row r="266" spans="1:21" ht="15" customHeight="1" x14ac:dyDescent="0.35">
      <c r="A266" s="271"/>
      <c r="B266" s="199"/>
      <c r="C266" s="459" t="s">
        <v>1896</v>
      </c>
      <c r="D266" s="460"/>
      <c r="E266" s="460"/>
      <c r="F266" s="460"/>
      <c r="G266" s="460"/>
      <c r="H266" s="460"/>
      <c r="I266" s="460"/>
      <c r="J266" s="461"/>
      <c r="K266" s="294">
        <v>3333804851</v>
      </c>
      <c r="L266" s="294">
        <v>0</v>
      </c>
      <c r="M266" s="294">
        <v>0</v>
      </c>
      <c r="N266" s="294">
        <v>0</v>
      </c>
      <c r="O266" s="294">
        <v>3336346922</v>
      </c>
      <c r="P266" s="294">
        <v>0</v>
      </c>
      <c r="Q266" s="294">
        <v>4034278303.652699</v>
      </c>
      <c r="R266" s="294">
        <v>4034278303.652699</v>
      </c>
      <c r="S266" s="244">
        <v>0.34981022570576031</v>
      </c>
      <c r="U266" s="338"/>
    </row>
    <row r="267" spans="1:21" ht="15" customHeight="1" x14ac:dyDescent="0.35">
      <c r="K267" s="363">
        <v>3333804851</v>
      </c>
    </row>
    <row r="268" spans="1:21" ht="15" customHeight="1" x14ac:dyDescent="0.35">
      <c r="K268" s="363">
        <v>0</v>
      </c>
    </row>
  </sheetData>
  <autoFilter ref="A3:U266" xr:uid="{4C4B6495-96D1-48F5-8665-83438D7E77D5}"/>
  <mergeCells count="2">
    <mergeCell ref="B1:S1"/>
    <mergeCell ref="C266:J26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21D36-10CB-444B-AF7E-B62EB2F3939C}">
  <sheetPr>
    <tabColor theme="8" tint="0.79998168889431442"/>
  </sheetPr>
  <dimension ref="A1:T7"/>
  <sheetViews>
    <sheetView workbookViewId="0">
      <selection sqref="A1:XFD1048576"/>
    </sheetView>
  </sheetViews>
  <sheetFormatPr baseColWidth="10" defaultRowHeight="14.25" x14ac:dyDescent="0.45"/>
  <cols>
    <col min="1" max="1" width="4.59765625" customWidth="1"/>
    <col min="2" max="2" width="11.1328125" bestFit="1" customWidth="1"/>
    <col min="3" max="3" width="23.59765625" customWidth="1"/>
    <col min="4" max="4" width="11.59765625" bestFit="1" customWidth="1"/>
    <col min="5" max="10" width="11.1328125" bestFit="1" customWidth="1"/>
    <col min="11" max="11" width="18.46484375" customWidth="1"/>
    <col min="12" max="14" width="11.1328125" bestFit="1" customWidth="1"/>
    <col min="15" max="15" width="13.73046875" bestFit="1" customWidth="1"/>
    <col min="16" max="18" width="11.1328125" bestFit="1" customWidth="1"/>
    <col min="19" max="19" width="12.86328125" customWidth="1"/>
  </cols>
  <sheetData>
    <row r="1" spans="1:20" s="283" customFormat="1" ht="11.65" x14ac:dyDescent="0.35">
      <c r="A1" s="271"/>
      <c r="B1" s="462" t="s">
        <v>1490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4"/>
      <c r="T1" s="282"/>
    </row>
    <row r="2" spans="1:20" s="283" customFormat="1" ht="11.65" x14ac:dyDescent="0.35">
      <c r="A2" s="271"/>
      <c r="B2" s="303"/>
      <c r="C2" s="188">
        <v>1</v>
      </c>
      <c r="D2" s="188">
        <v>2</v>
      </c>
      <c r="E2" s="188">
        <v>3</v>
      </c>
      <c r="F2" s="188">
        <v>4</v>
      </c>
      <c r="G2" s="188">
        <v>5</v>
      </c>
      <c r="H2" s="189">
        <v>6</v>
      </c>
      <c r="I2" s="188">
        <v>7</v>
      </c>
      <c r="J2" s="190">
        <v>8</v>
      </c>
      <c r="K2" s="188">
        <v>9</v>
      </c>
      <c r="L2" s="281">
        <v>10</v>
      </c>
      <c r="M2" s="188">
        <v>11</v>
      </c>
      <c r="N2" s="188">
        <v>12</v>
      </c>
      <c r="O2" s="188">
        <v>13</v>
      </c>
      <c r="P2" s="188">
        <v>14</v>
      </c>
      <c r="Q2" s="188">
        <v>15</v>
      </c>
      <c r="R2" s="188">
        <v>16</v>
      </c>
      <c r="S2" s="188">
        <v>17</v>
      </c>
      <c r="T2" s="282"/>
    </row>
    <row r="3" spans="1:20" s="283" customFormat="1" ht="58.15" x14ac:dyDescent="0.35">
      <c r="A3" s="271"/>
      <c r="B3" s="303"/>
      <c r="C3" s="188" t="s">
        <v>1011</v>
      </c>
      <c r="D3" s="188" t="s">
        <v>1012</v>
      </c>
      <c r="E3" s="188" t="s">
        <v>1013</v>
      </c>
      <c r="F3" s="188" t="s">
        <v>1014</v>
      </c>
      <c r="G3" s="188" t="s">
        <v>1015</v>
      </c>
      <c r="H3" s="189" t="s">
        <v>1016</v>
      </c>
      <c r="I3" s="193" t="s">
        <v>1017</v>
      </c>
      <c r="J3" s="195" t="s">
        <v>1018</v>
      </c>
      <c r="K3" s="191" t="s">
        <v>1019</v>
      </c>
      <c r="L3" s="192" t="s">
        <v>1020</v>
      </c>
      <c r="M3" s="192" t="s">
        <v>1021</v>
      </c>
      <c r="N3" s="192" t="s">
        <v>1022</v>
      </c>
      <c r="O3" s="191" t="s">
        <v>1023</v>
      </c>
      <c r="P3" s="196" t="s">
        <v>1024</v>
      </c>
      <c r="Q3" s="197" t="s">
        <v>1025</v>
      </c>
      <c r="R3" s="197" t="s">
        <v>1026</v>
      </c>
      <c r="S3" s="198" t="s">
        <v>1027</v>
      </c>
      <c r="T3" s="282"/>
    </row>
    <row r="4" spans="1:20" s="187" customFormat="1" ht="23.25" x14ac:dyDescent="0.35">
      <c r="A4" s="271"/>
      <c r="B4" s="304">
        <v>1</v>
      </c>
      <c r="C4" s="305" t="s">
        <v>922</v>
      </c>
      <c r="D4" s="306">
        <v>19493814</v>
      </c>
      <c r="E4" s="202" t="s">
        <v>1232</v>
      </c>
      <c r="F4" s="203" t="s">
        <v>1441</v>
      </c>
      <c r="G4" s="203" t="s">
        <v>1031</v>
      </c>
      <c r="H4" s="203" t="s">
        <v>1491</v>
      </c>
      <c r="I4" s="306"/>
      <c r="J4" s="307"/>
      <c r="K4" s="212">
        <v>1068947279.3</v>
      </c>
      <c r="L4" s="308"/>
      <c r="M4" s="287"/>
      <c r="N4" s="287"/>
      <c r="O4" s="212">
        <v>1068947279.3</v>
      </c>
      <c r="P4" s="309"/>
      <c r="Q4" s="213">
        <v>1068947279.3</v>
      </c>
      <c r="R4" s="213">
        <v>1068947279.3</v>
      </c>
      <c r="S4" s="214">
        <v>9.2687876466264252E-2</v>
      </c>
      <c r="T4" s="272"/>
    </row>
    <row r="5" spans="1:20" s="187" customFormat="1" ht="23.25" x14ac:dyDescent="0.35">
      <c r="A5" s="271"/>
      <c r="B5" s="304">
        <v>2</v>
      </c>
      <c r="C5" s="305" t="s">
        <v>1492</v>
      </c>
      <c r="D5" s="203">
        <v>1000970769</v>
      </c>
      <c r="E5" s="202" t="s">
        <v>1232</v>
      </c>
      <c r="F5" s="203" t="s">
        <v>1441</v>
      </c>
      <c r="G5" s="203" t="s">
        <v>1031</v>
      </c>
      <c r="H5" s="203" t="s">
        <v>1491</v>
      </c>
      <c r="I5" s="306"/>
      <c r="J5" s="307"/>
      <c r="K5" s="212">
        <v>327580617.85000002</v>
      </c>
      <c r="L5" s="308"/>
      <c r="M5" s="287"/>
      <c r="N5" s="287"/>
      <c r="O5" s="212">
        <v>327580617.85000002</v>
      </c>
      <c r="P5" s="309"/>
      <c r="Q5" s="213">
        <v>327580617.85000002</v>
      </c>
      <c r="R5" s="213">
        <v>327580617.85000002</v>
      </c>
      <c r="S5" s="214">
        <v>2.8404349239661626E-2</v>
      </c>
      <c r="T5" s="272"/>
    </row>
    <row r="6" spans="1:20" s="187" customFormat="1" ht="23.25" x14ac:dyDescent="0.35">
      <c r="A6" s="271"/>
      <c r="B6" s="304">
        <v>3</v>
      </c>
      <c r="C6" s="305" t="s">
        <v>1493</v>
      </c>
      <c r="D6" s="203">
        <v>1001192115</v>
      </c>
      <c r="E6" s="202" t="s">
        <v>1232</v>
      </c>
      <c r="F6" s="203" t="s">
        <v>1441</v>
      </c>
      <c r="G6" s="203" t="s">
        <v>1031</v>
      </c>
      <c r="H6" s="203" t="s">
        <v>1491</v>
      </c>
      <c r="I6" s="306"/>
      <c r="J6" s="307"/>
      <c r="K6" s="212">
        <v>327580617.85000002</v>
      </c>
      <c r="L6" s="308"/>
      <c r="M6" s="287"/>
      <c r="N6" s="287"/>
      <c r="O6" s="212">
        <v>327580617.85000002</v>
      </c>
      <c r="P6" s="309"/>
      <c r="Q6" s="213">
        <v>327580617.85000002</v>
      </c>
      <c r="R6" s="213">
        <v>327580617.85000002</v>
      </c>
      <c r="S6" s="214">
        <v>2.8404349239661626E-2</v>
      </c>
      <c r="T6" s="272"/>
    </row>
    <row r="7" spans="1:20" s="187" customFormat="1" ht="11.65" x14ac:dyDescent="0.35">
      <c r="A7" s="271"/>
      <c r="B7" s="459" t="s">
        <v>1494</v>
      </c>
      <c r="C7" s="460"/>
      <c r="D7" s="460"/>
      <c r="E7" s="460"/>
      <c r="F7" s="460"/>
      <c r="G7" s="460"/>
      <c r="H7" s="460"/>
      <c r="I7" s="460"/>
      <c r="J7" s="310"/>
      <c r="K7" s="241">
        <v>1724108515</v>
      </c>
      <c r="L7" s="242"/>
      <c r="M7" s="242"/>
      <c r="N7" s="242"/>
      <c r="O7" s="241">
        <v>1724108515</v>
      </c>
      <c r="P7" s="243"/>
      <c r="Q7" s="311">
        <v>1724108515</v>
      </c>
      <c r="R7" s="311">
        <v>1724108515</v>
      </c>
      <c r="S7" s="295">
        <v>0.14949657494558749</v>
      </c>
      <c r="T7" s="272"/>
    </row>
  </sheetData>
  <mergeCells count="2">
    <mergeCell ref="B1:S1"/>
    <mergeCell ref="B7: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CCAE-2A11-496B-B220-9689D602E554}">
  <dimension ref="A4:B10"/>
  <sheetViews>
    <sheetView workbookViewId="0">
      <selection activeCell="B7" sqref="B7"/>
    </sheetView>
  </sheetViews>
  <sheetFormatPr baseColWidth="10" defaultColWidth="11.46484375" defaultRowHeight="14.25" x14ac:dyDescent="0.45"/>
  <cols>
    <col min="1" max="16384" width="11.46484375" style="87"/>
  </cols>
  <sheetData>
    <row r="4" spans="1:2" x14ac:dyDescent="0.45">
      <c r="A4" s="87" t="s">
        <v>916</v>
      </c>
    </row>
    <row r="6" spans="1:2" x14ac:dyDescent="0.45">
      <c r="A6" s="87">
        <v>1</v>
      </c>
      <c r="B6" s="87" t="s">
        <v>917</v>
      </c>
    </row>
    <row r="7" spans="1:2" x14ac:dyDescent="0.45">
      <c r="A7" s="87">
        <v>2</v>
      </c>
      <c r="B7" s="87" t="s">
        <v>918</v>
      </c>
    </row>
    <row r="8" spans="1:2" x14ac:dyDescent="0.45">
      <c r="A8" s="87">
        <v>3</v>
      </c>
      <c r="B8" s="87" t="s">
        <v>919</v>
      </c>
    </row>
    <row r="9" spans="1:2" x14ac:dyDescent="0.45">
      <c r="A9" s="87">
        <v>4</v>
      </c>
      <c r="B9" s="87" t="s">
        <v>920</v>
      </c>
    </row>
    <row r="10" spans="1:2" x14ac:dyDescent="0.45">
      <c r="A10" s="87">
        <v>5</v>
      </c>
      <c r="B10" s="87" t="s">
        <v>921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1b950bc-a348-4463-a6a5-df96361c0a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CB7DFB763FB4449F2C17C4A5A1CE75" ma:contentTypeVersion="15" ma:contentTypeDescription="Create a new document." ma:contentTypeScope="" ma:versionID="d96ba4996ca3bab76609e1b4596fa74d">
  <xsd:schema xmlns:xsd="http://www.w3.org/2001/XMLSchema" xmlns:xs="http://www.w3.org/2001/XMLSchema" xmlns:p="http://schemas.microsoft.com/office/2006/metadata/properties" xmlns:ns3="21b950bc-a348-4463-a6a5-df96361c0acf" xmlns:ns4="67cfb0e7-9bb3-4cb4-805e-da12b5e11c32" targetNamespace="http://schemas.microsoft.com/office/2006/metadata/properties" ma:root="true" ma:fieldsID="a9c264bd6a17794e72505c6546446d0a" ns3:_="" ns4:_="">
    <xsd:import namespace="21b950bc-a348-4463-a6a5-df96361c0acf"/>
    <xsd:import namespace="67cfb0e7-9bb3-4cb4-805e-da12b5e11c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950bc-a348-4463-a6a5-df96361c0a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cfb0e7-9bb3-4cb4-805e-da12b5e11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2FC09-51EF-4E31-A3D6-28A64B98B66E}">
  <ds:schemaRefs>
    <ds:schemaRef ds:uri="http://schemas.microsoft.com/office/2006/documentManagement/types"/>
    <ds:schemaRef ds:uri="67cfb0e7-9bb3-4cb4-805e-da12b5e11c32"/>
    <ds:schemaRef ds:uri="http://purl.org/dc/elements/1.1/"/>
    <ds:schemaRef ds:uri="http://schemas.microsoft.com/office/2006/metadata/properties"/>
    <ds:schemaRef ds:uri="21b950bc-a348-4463-a6a5-df96361c0acf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EF8246-7455-4E69-AA40-8D7FACBAB7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8433CB-C343-42CF-9104-0D315A14A4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b950bc-a348-4463-a6a5-df96361c0acf"/>
    <ds:schemaRef ds:uri="67cfb0e7-9bb3-4cb4-805e-da12b5e11c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Hoja3</vt:lpstr>
      <vt:lpstr>Hoja1</vt:lpstr>
      <vt:lpstr>INDICADORES SUPER </vt:lpstr>
      <vt:lpstr>1 CLASE A  LABORAL </vt:lpstr>
      <vt:lpstr>1 CLASE FISCAL </vt:lpstr>
      <vt:lpstr>5 CLASE C- QUIROGRAFARIOS</vt:lpstr>
      <vt:lpstr>4 CLASE E - PROVEEDORES </vt:lpstr>
      <vt:lpstr>CLASE D-  INTERNOS </vt:lpstr>
      <vt:lpstr>Clases de acreedores</vt:lpstr>
      <vt:lpstr>FLUJO TN NIIF </vt:lpstr>
      <vt:lpstr>Hoja2</vt:lpstr>
      <vt:lpstr>DIAN ERI </vt:lpstr>
      <vt:lpstr>CREDITOS  LEY 1116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Carito Leyva</dc:creator>
  <cp:lastModifiedBy>KETTY DEL CARMEN ORTEGA MARRUGO</cp:lastModifiedBy>
  <cp:lastPrinted>2023-10-26T17:45:38Z</cp:lastPrinted>
  <dcterms:created xsi:type="dcterms:W3CDTF">2020-08-24T05:55:27Z</dcterms:created>
  <dcterms:modified xsi:type="dcterms:W3CDTF">2025-11-06T16:07:49Z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0x0101009BCB7DFB763FB4449F2C17C4A5A1CE75</vt:lpwstr>
  </property>
</Properties>
</file>